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reisleben\Documents\Zaloha1\G\VOP\VOP 2021\Oprava TV v úseku Strakonice  - Katovice\Podklady SEE\"/>
    </mc:Choice>
  </mc:AlternateContent>
  <bookViews>
    <workbookView xWindow="0" yWindow="0" windowWidth="28800" windowHeight="12345"/>
  </bookViews>
  <sheets>
    <sheet name="Rekapitulace stavby" sheetId="1" r:id="rId1"/>
    <sheet name="2021-01-07 - 01-Trakční v..." sheetId="2" r:id="rId2"/>
    <sheet name="2021-01-07- - 02 - Trakčn..." sheetId="3" r:id="rId3"/>
    <sheet name="2021-01-07-- - 03-VON" sheetId="4" r:id="rId4"/>
    <sheet name="Pokyny pro vyplnění" sheetId="5" r:id="rId5"/>
  </sheets>
  <definedNames>
    <definedName name="_xlnm._FilterDatabase" localSheetId="1" hidden="1">'2021-01-07 - 01-Trakční v...'!$C$79:$K$205</definedName>
    <definedName name="_xlnm._FilterDatabase" localSheetId="2" hidden="1">'2021-01-07- - 02 - Trakčn...'!$C$82:$K$92</definedName>
    <definedName name="_xlnm._FilterDatabase" localSheetId="3" hidden="1">'2021-01-07-- - 03-VON'!$C$79:$K$91</definedName>
    <definedName name="_xlnm.Print_Titles" localSheetId="1">'2021-01-07 - 01-Trakční v...'!$79:$79</definedName>
    <definedName name="_xlnm.Print_Titles" localSheetId="2">'2021-01-07- - 02 - Trakčn...'!$82:$82</definedName>
    <definedName name="_xlnm.Print_Titles" localSheetId="3">'2021-01-07-- - 03-VON'!$79:$79</definedName>
    <definedName name="_xlnm.Print_Titles" localSheetId="0">'Rekapitulace stavby'!$52:$52</definedName>
    <definedName name="_xlnm.Print_Area" localSheetId="1">'2021-01-07 - 01-Trakční v...'!$C$4:$J$39,'2021-01-07 - 01-Trakční v...'!$C$45:$J$61,'2021-01-07 - 01-Trakční v...'!$C$67:$K$205</definedName>
    <definedName name="_xlnm.Print_Area" localSheetId="2">'2021-01-07- - 02 - Trakčn...'!$C$4:$J$39,'2021-01-07- - 02 - Trakčn...'!$C$45:$J$64,'2021-01-07- - 02 - Trakčn...'!$C$70:$K$92</definedName>
    <definedName name="_xlnm.Print_Area" localSheetId="3">'2021-01-07-- - 03-VON'!$C$4:$J$39,'2021-01-07-- - 03-VON'!$C$45:$J$61,'2021-01-07-- - 03-VON'!$C$67:$K$91</definedName>
    <definedName name="_xlnm.Print_Area" localSheetId="4">'Pokyny pro vyplnění'!$B$2:$K$71,'Pokyny pro vyplnění'!$B$74:$K$118,'Pokyny pro vyplnění'!$B$121:$K$161,'Pokyny pro vyplnění'!$B$164:$K$218</definedName>
    <definedName name="_xlnm.Print_Area" localSheetId="0">'Rekapitulace stavby'!$D$4:$AO$36,'Rekapitulace stavby'!$C$42:$AQ$58</definedName>
  </definedNames>
  <calcPr calcId="162913"/>
</workbook>
</file>

<file path=xl/calcChain.xml><?xml version="1.0" encoding="utf-8"?>
<calcChain xmlns="http://schemas.openxmlformats.org/spreadsheetml/2006/main">
  <c r="J37" i="4" l="1"/>
  <c r="J36" i="4"/>
  <c r="AY57" i="1"/>
  <c r="J35" i="4"/>
  <c r="AX57" i="1" s="1"/>
  <c r="BI91" i="4"/>
  <c r="BH91" i="4"/>
  <c r="BG91" i="4"/>
  <c r="BF91" i="4"/>
  <c r="T91" i="4"/>
  <c r="R91" i="4"/>
  <c r="P91" i="4"/>
  <c r="BI90" i="4"/>
  <c r="BH90" i="4"/>
  <c r="BG90" i="4"/>
  <c r="BF90" i="4"/>
  <c r="T90" i="4"/>
  <c r="R90" i="4"/>
  <c r="P90" i="4"/>
  <c r="BI89" i="4"/>
  <c r="BH89" i="4"/>
  <c r="BG89" i="4"/>
  <c r="BF89" i="4"/>
  <c r="T89" i="4"/>
  <c r="R89" i="4"/>
  <c r="P89" i="4"/>
  <c r="BI88" i="4"/>
  <c r="BH88" i="4"/>
  <c r="BG88" i="4"/>
  <c r="BF88" i="4"/>
  <c r="T88" i="4"/>
  <c r="R88" i="4"/>
  <c r="P88" i="4"/>
  <c r="BI87" i="4"/>
  <c r="BH87" i="4"/>
  <c r="BG87" i="4"/>
  <c r="BF87" i="4"/>
  <c r="T87" i="4"/>
  <c r="R87" i="4"/>
  <c r="P87" i="4"/>
  <c r="BI86" i="4"/>
  <c r="BH86" i="4"/>
  <c r="BG86" i="4"/>
  <c r="BF86" i="4"/>
  <c r="T86" i="4"/>
  <c r="R86" i="4"/>
  <c r="P86" i="4"/>
  <c r="BI85" i="4"/>
  <c r="BH85" i="4"/>
  <c r="BG85" i="4"/>
  <c r="BF85" i="4"/>
  <c r="T85" i="4"/>
  <c r="R85" i="4"/>
  <c r="P85" i="4"/>
  <c r="BI84" i="4"/>
  <c r="BH84" i="4"/>
  <c r="BG84" i="4"/>
  <c r="BF84" i="4"/>
  <c r="T84" i="4"/>
  <c r="R84" i="4"/>
  <c r="P84" i="4"/>
  <c r="BI83" i="4"/>
  <c r="BH83" i="4"/>
  <c r="BG83" i="4"/>
  <c r="BF83" i="4"/>
  <c r="T83" i="4"/>
  <c r="R83" i="4"/>
  <c r="P83" i="4"/>
  <c r="BI82" i="4"/>
  <c r="BH82" i="4"/>
  <c r="BG82" i="4"/>
  <c r="BF82" i="4"/>
  <c r="T82" i="4"/>
  <c r="R82" i="4"/>
  <c r="P82" i="4"/>
  <c r="F74" i="4"/>
  <c r="E72" i="4"/>
  <c r="F52" i="4"/>
  <c r="E50" i="4"/>
  <c r="J24" i="4"/>
  <c r="E24" i="4"/>
  <c r="J55" i="4" s="1"/>
  <c r="J23" i="4"/>
  <c r="J21" i="4"/>
  <c r="E21" i="4"/>
  <c r="J76" i="4" s="1"/>
  <c r="J20" i="4"/>
  <c r="J18" i="4"/>
  <c r="E18" i="4"/>
  <c r="F77" i="4" s="1"/>
  <c r="J17" i="4"/>
  <c r="J15" i="4"/>
  <c r="E15" i="4"/>
  <c r="F54" i="4" s="1"/>
  <c r="J14" i="4"/>
  <c r="J12" i="4"/>
  <c r="J74" i="4" s="1"/>
  <c r="E7" i="4"/>
  <c r="E70" i="4"/>
  <c r="J37" i="3"/>
  <c r="J36" i="3"/>
  <c r="AY56" i="1" s="1"/>
  <c r="J35" i="3"/>
  <c r="AX56" i="1"/>
  <c r="BI92" i="3"/>
  <c r="BH92" i="3"/>
  <c r="BG92" i="3"/>
  <c r="BF92" i="3"/>
  <c r="T92" i="3"/>
  <c r="T91" i="3" s="1"/>
  <c r="T90" i="3" s="1"/>
  <c r="R92" i="3"/>
  <c r="R91" i="3" s="1"/>
  <c r="R90" i="3" s="1"/>
  <c r="P92" i="3"/>
  <c r="P91" i="3"/>
  <c r="P90" i="3" s="1"/>
  <c r="BI89" i="3"/>
  <c r="BH89" i="3"/>
  <c r="BG89" i="3"/>
  <c r="BF89" i="3"/>
  <c r="T89" i="3"/>
  <c r="R89" i="3"/>
  <c r="P89" i="3"/>
  <c r="BI88" i="3"/>
  <c r="BH88" i="3"/>
  <c r="BG88" i="3"/>
  <c r="BF88" i="3"/>
  <c r="T88" i="3"/>
  <c r="R88" i="3"/>
  <c r="P88" i="3"/>
  <c r="BI87" i="3"/>
  <c r="BH87" i="3"/>
  <c r="BG87" i="3"/>
  <c r="BF87" i="3"/>
  <c r="T87" i="3"/>
  <c r="R87" i="3"/>
  <c r="P87" i="3"/>
  <c r="BI86" i="3"/>
  <c r="BH86" i="3"/>
  <c r="BG86" i="3"/>
  <c r="BF86" i="3"/>
  <c r="T86" i="3"/>
  <c r="R86" i="3"/>
  <c r="P86" i="3"/>
  <c r="F77" i="3"/>
  <c r="E75" i="3"/>
  <c r="F52" i="3"/>
  <c r="E50" i="3"/>
  <c r="J24" i="3"/>
  <c r="E24" i="3"/>
  <c r="J80" i="3"/>
  <c r="J23" i="3"/>
  <c r="J21" i="3"/>
  <c r="E21" i="3"/>
  <c r="J54" i="3"/>
  <c r="J20" i="3"/>
  <c r="J18" i="3"/>
  <c r="E18" i="3"/>
  <c r="F80" i="3"/>
  <c r="J17" i="3"/>
  <c r="J15" i="3"/>
  <c r="E15" i="3"/>
  <c r="F54" i="3"/>
  <c r="J14" i="3"/>
  <c r="J12" i="3"/>
  <c r="J77" i="3"/>
  <c r="E7" i="3"/>
  <c r="E73" i="3" s="1"/>
  <c r="J37" i="2"/>
  <c r="J36" i="2"/>
  <c r="AY55" i="1"/>
  <c r="J35" i="2"/>
  <c r="AX55" i="1" s="1"/>
  <c r="BI205" i="2"/>
  <c r="BH205" i="2"/>
  <c r="BG205" i="2"/>
  <c r="BF205" i="2"/>
  <c r="T205" i="2"/>
  <c r="R205" i="2"/>
  <c r="P205" i="2"/>
  <c r="BI204" i="2"/>
  <c r="BH204" i="2"/>
  <c r="BG204" i="2"/>
  <c r="BF204" i="2"/>
  <c r="T204" i="2"/>
  <c r="R204" i="2"/>
  <c r="P204" i="2"/>
  <c r="BI203" i="2"/>
  <c r="BH203" i="2"/>
  <c r="BG203" i="2"/>
  <c r="BF203" i="2"/>
  <c r="T203" i="2"/>
  <c r="R203" i="2"/>
  <c r="P203" i="2"/>
  <c r="BI201" i="2"/>
  <c r="BH201" i="2"/>
  <c r="BG201" i="2"/>
  <c r="BF201" i="2"/>
  <c r="T201" i="2"/>
  <c r="R201" i="2"/>
  <c r="P201" i="2"/>
  <c r="BI199" i="2"/>
  <c r="BH199" i="2"/>
  <c r="BG199" i="2"/>
  <c r="BF199" i="2"/>
  <c r="T199" i="2"/>
  <c r="R199" i="2"/>
  <c r="P199" i="2"/>
  <c r="BI198" i="2"/>
  <c r="BH198" i="2"/>
  <c r="BG198" i="2"/>
  <c r="BF198" i="2"/>
  <c r="T198" i="2"/>
  <c r="R198" i="2"/>
  <c r="P198" i="2"/>
  <c r="BI197" i="2"/>
  <c r="BH197" i="2"/>
  <c r="BG197" i="2"/>
  <c r="BF197" i="2"/>
  <c r="T197" i="2"/>
  <c r="R197" i="2"/>
  <c r="P197" i="2"/>
  <c r="BI196" i="2"/>
  <c r="BH196" i="2"/>
  <c r="BG196" i="2"/>
  <c r="BF196" i="2"/>
  <c r="T196" i="2"/>
  <c r="R196" i="2"/>
  <c r="P196" i="2"/>
  <c r="BI195" i="2"/>
  <c r="BH195" i="2"/>
  <c r="BG195" i="2"/>
  <c r="BF195" i="2"/>
  <c r="T195" i="2"/>
  <c r="R195" i="2"/>
  <c r="P195" i="2"/>
  <c r="BI194" i="2"/>
  <c r="BH194" i="2"/>
  <c r="BG194" i="2"/>
  <c r="BF194" i="2"/>
  <c r="T194" i="2"/>
  <c r="R194" i="2"/>
  <c r="P194" i="2"/>
  <c r="BI193" i="2"/>
  <c r="BH193" i="2"/>
  <c r="BG193" i="2"/>
  <c r="BF193" i="2"/>
  <c r="T193" i="2"/>
  <c r="R193" i="2"/>
  <c r="P193" i="2"/>
  <c r="BI192" i="2"/>
  <c r="BH192" i="2"/>
  <c r="BG192" i="2"/>
  <c r="BF192" i="2"/>
  <c r="T192" i="2"/>
  <c r="R192" i="2"/>
  <c r="P192" i="2"/>
  <c r="BI191" i="2"/>
  <c r="BH191" i="2"/>
  <c r="BG191" i="2"/>
  <c r="BF191" i="2"/>
  <c r="T191" i="2"/>
  <c r="R191" i="2"/>
  <c r="P191" i="2"/>
  <c r="BI190" i="2"/>
  <c r="BH190" i="2"/>
  <c r="BG190" i="2"/>
  <c r="BF190" i="2"/>
  <c r="T190" i="2"/>
  <c r="R190" i="2"/>
  <c r="P190" i="2"/>
  <c r="BI189" i="2"/>
  <c r="BH189" i="2"/>
  <c r="BG189" i="2"/>
  <c r="BF189" i="2"/>
  <c r="T189" i="2"/>
  <c r="R189" i="2"/>
  <c r="P189" i="2"/>
  <c r="BI188" i="2"/>
  <c r="BH188" i="2"/>
  <c r="BG188" i="2"/>
  <c r="BF188" i="2"/>
  <c r="T188" i="2"/>
  <c r="R188" i="2"/>
  <c r="P188" i="2"/>
  <c r="BI187" i="2"/>
  <c r="BH187" i="2"/>
  <c r="BG187" i="2"/>
  <c r="BF187" i="2"/>
  <c r="T187" i="2"/>
  <c r="R187" i="2"/>
  <c r="P187" i="2"/>
  <c r="BI186" i="2"/>
  <c r="BH186" i="2"/>
  <c r="BG186" i="2"/>
  <c r="BF186" i="2"/>
  <c r="T186" i="2"/>
  <c r="R186" i="2"/>
  <c r="P186" i="2"/>
  <c r="BI185" i="2"/>
  <c r="BH185" i="2"/>
  <c r="BG185" i="2"/>
  <c r="BF185" i="2"/>
  <c r="T185" i="2"/>
  <c r="R185" i="2"/>
  <c r="P185" i="2"/>
  <c r="BI184" i="2"/>
  <c r="BH184" i="2"/>
  <c r="BG184" i="2"/>
  <c r="BF184" i="2"/>
  <c r="T184" i="2"/>
  <c r="R184" i="2"/>
  <c r="P184" i="2"/>
  <c r="BI183" i="2"/>
  <c r="BH183" i="2"/>
  <c r="BG183" i="2"/>
  <c r="BF183" i="2"/>
  <c r="T183" i="2"/>
  <c r="R183" i="2"/>
  <c r="P183" i="2"/>
  <c r="BI182" i="2"/>
  <c r="BH182" i="2"/>
  <c r="BG182" i="2"/>
  <c r="BF182" i="2"/>
  <c r="T182" i="2"/>
  <c r="R182" i="2"/>
  <c r="P182" i="2"/>
  <c r="BI181" i="2"/>
  <c r="BH181" i="2"/>
  <c r="BG181" i="2"/>
  <c r="BF181" i="2"/>
  <c r="T181" i="2"/>
  <c r="R181" i="2"/>
  <c r="P181" i="2"/>
  <c r="BI180" i="2"/>
  <c r="BH180" i="2"/>
  <c r="BG180" i="2"/>
  <c r="BF180" i="2"/>
  <c r="T180" i="2"/>
  <c r="R180" i="2"/>
  <c r="P180" i="2"/>
  <c r="BI179" i="2"/>
  <c r="BH179" i="2"/>
  <c r="BG179" i="2"/>
  <c r="BF179" i="2"/>
  <c r="T179" i="2"/>
  <c r="R179" i="2"/>
  <c r="P179" i="2"/>
  <c r="BI178" i="2"/>
  <c r="BH178" i="2"/>
  <c r="BG178" i="2"/>
  <c r="BF178" i="2"/>
  <c r="T178" i="2"/>
  <c r="R178" i="2"/>
  <c r="P178" i="2"/>
  <c r="BI177" i="2"/>
  <c r="BH177" i="2"/>
  <c r="BG177" i="2"/>
  <c r="BF177" i="2"/>
  <c r="T177" i="2"/>
  <c r="R177" i="2"/>
  <c r="P177" i="2"/>
  <c r="BI176" i="2"/>
  <c r="BH176" i="2"/>
  <c r="BG176" i="2"/>
  <c r="BF176" i="2"/>
  <c r="T176" i="2"/>
  <c r="R176" i="2"/>
  <c r="P176" i="2"/>
  <c r="BI175" i="2"/>
  <c r="BH175" i="2"/>
  <c r="BG175" i="2"/>
  <c r="BF175" i="2"/>
  <c r="T175" i="2"/>
  <c r="R175" i="2"/>
  <c r="P175" i="2"/>
  <c r="BI174" i="2"/>
  <c r="BH174" i="2"/>
  <c r="BG174" i="2"/>
  <c r="BF174" i="2"/>
  <c r="T174" i="2"/>
  <c r="R174" i="2"/>
  <c r="P174" i="2"/>
  <c r="BI173" i="2"/>
  <c r="BH173" i="2"/>
  <c r="BG173" i="2"/>
  <c r="BF173" i="2"/>
  <c r="T173" i="2"/>
  <c r="R173" i="2"/>
  <c r="P173" i="2"/>
  <c r="BI172" i="2"/>
  <c r="BH172" i="2"/>
  <c r="BG172" i="2"/>
  <c r="BF172" i="2"/>
  <c r="T172" i="2"/>
  <c r="R172" i="2"/>
  <c r="P172" i="2"/>
  <c r="BI171" i="2"/>
  <c r="BH171" i="2"/>
  <c r="BG171" i="2"/>
  <c r="BF171" i="2"/>
  <c r="T171" i="2"/>
  <c r="R171" i="2"/>
  <c r="P171" i="2"/>
  <c r="BI170" i="2"/>
  <c r="BH170" i="2"/>
  <c r="BG170" i="2"/>
  <c r="BF170" i="2"/>
  <c r="T170" i="2"/>
  <c r="R170" i="2"/>
  <c r="P170" i="2"/>
  <c r="BI169" i="2"/>
  <c r="BH169" i="2"/>
  <c r="BG169" i="2"/>
  <c r="BF169" i="2"/>
  <c r="T169" i="2"/>
  <c r="R169" i="2"/>
  <c r="P169" i="2"/>
  <c r="BI168" i="2"/>
  <c r="BH168" i="2"/>
  <c r="BG168" i="2"/>
  <c r="BF168" i="2"/>
  <c r="T168" i="2"/>
  <c r="R168" i="2"/>
  <c r="P168" i="2"/>
  <c r="BI167" i="2"/>
  <c r="BH167" i="2"/>
  <c r="BG167" i="2"/>
  <c r="BF167" i="2"/>
  <c r="T167" i="2"/>
  <c r="R167" i="2"/>
  <c r="P167" i="2"/>
  <c r="BI166" i="2"/>
  <c r="BH166" i="2"/>
  <c r="BG166" i="2"/>
  <c r="BF166" i="2"/>
  <c r="T166" i="2"/>
  <c r="R166" i="2"/>
  <c r="P166" i="2"/>
  <c r="BI165" i="2"/>
  <c r="BH165" i="2"/>
  <c r="BG165" i="2"/>
  <c r="BF165" i="2"/>
  <c r="T165" i="2"/>
  <c r="R165" i="2"/>
  <c r="P165" i="2"/>
  <c r="BI164" i="2"/>
  <c r="BH164" i="2"/>
  <c r="BG164" i="2"/>
  <c r="BF164" i="2"/>
  <c r="T164" i="2"/>
  <c r="R164" i="2"/>
  <c r="P164" i="2"/>
  <c r="BI163" i="2"/>
  <c r="BH163" i="2"/>
  <c r="BG163" i="2"/>
  <c r="BF163" i="2"/>
  <c r="T163" i="2"/>
  <c r="R163" i="2"/>
  <c r="P163" i="2"/>
  <c r="BI162" i="2"/>
  <c r="BH162" i="2"/>
  <c r="BG162" i="2"/>
  <c r="BF162" i="2"/>
  <c r="T162" i="2"/>
  <c r="R162" i="2"/>
  <c r="P162" i="2"/>
  <c r="BI161" i="2"/>
  <c r="BH161" i="2"/>
  <c r="BG161" i="2"/>
  <c r="BF161" i="2"/>
  <c r="T161" i="2"/>
  <c r="R161" i="2"/>
  <c r="P161" i="2"/>
  <c r="BI160" i="2"/>
  <c r="BH160" i="2"/>
  <c r="BG160" i="2"/>
  <c r="BF160" i="2"/>
  <c r="T160" i="2"/>
  <c r="R160" i="2"/>
  <c r="P160" i="2"/>
  <c r="BI159" i="2"/>
  <c r="BH159" i="2"/>
  <c r="BG159" i="2"/>
  <c r="BF159" i="2"/>
  <c r="T159" i="2"/>
  <c r="R159" i="2"/>
  <c r="P159" i="2"/>
  <c r="BI158" i="2"/>
  <c r="BH158" i="2"/>
  <c r="BG158" i="2"/>
  <c r="BF158" i="2"/>
  <c r="T158" i="2"/>
  <c r="R158" i="2"/>
  <c r="P158"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3" i="2"/>
  <c r="BH153" i="2"/>
  <c r="BG153" i="2"/>
  <c r="BF153" i="2"/>
  <c r="T153" i="2"/>
  <c r="R153" i="2"/>
  <c r="P153" i="2"/>
  <c r="BI152" i="2"/>
  <c r="BH152" i="2"/>
  <c r="BG152" i="2"/>
  <c r="BF152" i="2"/>
  <c r="T152" i="2"/>
  <c r="R152" i="2"/>
  <c r="P152" i="2"/>
  <c r="BI151" i="2"/>
  <c r="BH151" i="2"/>
  <c r="BG151" i="2"/>
  <c r="BF151" i="2"/>
  <c r="T151" i="2"/>
  <c r="R151" i="2"/>
  <c r="P151" i="2"/>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BI128" i="2"/>
  <c r="BH128" i="2"/>
  <c r="BG128" i="2"/>
  <c r="BF128" i="2"/>
  <c r="T128" i="2"/>
  <c r="R128" i="2"/>
  <c r="P128" i="2"/>
  <c r="BI127" i="2"/>
  <c r="BH127" i="2"/>
  <c r="BG127" i="2"/>
  <c r="BF127" i="2"/>
  <c r="T127" i="2"/>
  <c r="R127" i="2"/>
  <c r="P127" i="2"/>
  <c r="BI126" i="2"/>
  <c r="BH126" i="2"/>
  <c r="BG126" i="2"/>
  <c r="BF126" i="2"/>
  <c r="T126" i="2"/>
  <c r="R126" i="2"/>
  <c r="P126" i="2"/>
  <c r="BI125" i="2"/>
  <c r="BH125" i="2"/>
  <c r="BG125" i="2"/>
  <c r="BF125" i="2"/>
  <c r="T125" i="2"/>
  <c r="R125" i="2"/>
  <c r="P125" i="2"/>
  <c r="BI124" i="2"/>
  <c r="BH124" i="2"/>
  <c r="BG124" i="2"/>
  <c r="BF124" i="2"/>
  <c r="T124" i="2"/>
  <c r="R124" i="2"/>
  <c r="P124" i="2"/>
  <c r="BI123" i="2"/>
  <c r="BH123" i="2"/>
  <c r="BG123" i="2"/>
  <c r="BF123" i="2"/>
  <c r="T123" i="2"/>
  <c r="R123" i="2"/>
  <c r="P123" i="2"/>
  <c r="BI122" i="2"/>
  <c r="BH122" i="2"/>
  <c r="BG122" i="2"/>
  <c r="BF122" i="2"/>
  <c r="T122" i="2"/>
  <c r="R122" i="2"/>
  <c r="P122" i="2"/>
  <c r="BI121" i="2"/>
  <c r="BH121" i="2"/>
  <c r="BG121" i="2"/>
  <c r="BF121" i="2"/>
  <c r="T121" i="2"/>
  <c r="R121" i="2"/>
  <c r="P121" i="2"/>
  <c r="BI120" i="2"/>
  <c r="BH120" i="2"/>
  <c r="BG120" i="2"/>
  <c r="BF120" i="2"/>
  <c r="T120" i="2"/>
  <c r="R120" i="2"/>
  <c r="P120" i="2"/>
  <c r="BI119" i="2"/>
  <c r="BH119" i="2"/>
  <c r="BG119" i="2"/>
  <c r="BF119" i="2"/>
  <c r="T119" i="2"/>
  <c r="R119" i="2"/>
  <c r="P119" i="2"/>
  <c r="BI118" i="2"/>
  <c r="BH118" i="2"/>
  <c r="BG118" i="2"/>
  <c r="BF118" i="2"/>
  <c r="T118" i="2"/>
  <c r="R118" i="2"/>
  <c r="P118" i="2"/>
  <c r="BI117" i="2"/>
  <c r="BH117" i="2"/>
  <c r="BG117" i="2"/>
  <c r="BF117" i="2"/>
  <c r="T117" i="2"/>
  <c r="R117" i="2"/>
  <c r="P117" i="2"/>
  <c r="BI116" i="2"/>
  <c r="BH116" i="2"/>
  <c r="BG116" i="2"/>
  <c r="BF116" i="2"/>
  <c r="T116" i="2"/>
  <c r="R116" i="2"/>
  <c r="P116" i="2"/>
  <c r="BI115" i="2"/>
  <c r="BH115" i="2"/>
  <c r="BG115" i="2"/>
  <c r="BF115" i="2"/>
  <c r="T115" i="2"/>
  <c r="R115" i="2"/>
  <c r="P115" i="2"/>
  <c r="BI114" i="2"/>
  <c r="BH114" i="2"/>
  <c r="BG114" i="2"/>
  <c r="BF114" i="2"/>
  <c r="T114" i="2"/>
  <c r="R114" i="2"/>
  <c r="P114" i="2"/>
  <c r="BI113" i="2"/>
  <c r="BH113" i="2"/>
  <c r="BG113" i="2"/>
  <c r="BF113" i="2"/>
  <c r="T113" i="2"/>
  <c r="R113" i="2"/>
  <c r="P113" i="2"/>
  <c r="BI112" i="2"/>
  <c r="BH112" i="2"/>
  <c r="BG112" i="2"/>
  <c r="BF112" i="2"/>
  <c r="T112" i="2"/>
  <c r="R112" i="2"/>
  <c r="P112" i="2"/>
  <c r="BI111" i="2"/>
  <c r="BH111" i="2"/>
  <c r="BG111" i="2"/>
  <c r="BF111" i="2"/>
  <c r="T111" i="2"/>
  <c r="R111" i="2"/>
  <c r="P111" i="2"/>
  <c r="BI110" i="2"/>
  <c r="BH110" i="2"/>
  <c r="BG110" i="2"/>
  <c r="BF110" i="2"/>
  <c r="T110" i="2"/>
  <c r="R110" i="2"/>
  <c r="P110" i="2"/>
  <c r="BI109" i="2"/>
  <c r="BH109" i="2"/>
  <c r="BG109" i="2"/>
  <c r="BF109" i="2"/>
  <c r="T109" i="2"/>
  <c r="R109" i="2"/>
  <c r="P109" i="2"/>
  <c r="BI108" i="2"/>
  <c r="BH108" i="2"/>
  <c r="BG108" i="2"/>
  <c r="BF108" i="2"/>
  <c r="T108" i="2"/>
  <c r="R108" i="2"/>
  <c r="P108" i="2"/>
  <c r="BI107" i="2"/>
  <c r="BH107" i="2"/>
  <c r="BG107" i="2"/>
  <c r="BF107" i="2"/>
  <c r="T107" i="2"/>
  <c r="R107" i="2"/>
  <c r="P107" i="2"/>
  <c r="BI106" i="2"/>
  <c r="BH106" i="2"/>
  <c r="BG106" i="2"/>
  <c r="BF106" i="2"/>
  <c r="T106" i="2"/>
  <c r="R106" i="2"/>
  <c r="P106" i="2"/>
  <c r="BI105" i="2"/>
  <c r="BH105" i="2"/>
  <c r="BG105" i="2"/>
  <c r="BF105" i="2"/>
  <c r="T105" i="2"/>
  <c r="R105" i="2"/>
  <c r="P105" i="2"/>
  <c r="BI104" i="2"/>
  <c r="BH104" i="2"/>
  <c r="BG104" i="2"/>
  <c r="BF104" i="2"/>
  <c r="T104" i="2"/>
  <c r="R104" i="2"/>
  <c r="P104" i="2"/>
  <c r="BI103" i="2"/>
  <c r="BH103" i="2"/>
  <c r="BG103" i="2"/>
  <c r="BF103" i="2"/>
  <c r="T103" i="2"/>
  <c r="R103" i="2"/>
  <c r="P103" i="2"/>
  <c r="BI102" i="2"/>
  <c r="BH102" i="2"/>
  <c r="BG102" i="2"/>
  <c r="BF102" i="2"/>
  <c r="T102" i="2"/>
  <c r="R102" i="2"/>
  <c r="P102" i="2"/>
  <c r="BI101" i="2"/>
  <c r="BH101" i="2"/>
  <c r="BG101" i="2"/>
  <c r="BF101" i="2"/>
  <c r="T101" i="2"/>
  <c r="R101" i="2"/>
  <c r="P101" i="2"/>
  <c r="BI100" i="2"/>
  <c r="BH100" i="2"/>
  <c r="BG100" i="2"/>
  <c r="BF100" i="2"/>
  <c r="T100" i="2"/>
  <c r="R100" i="2"/>
  <c r="P100" i="2"/>
  <c r="BI99" i="2"/>
  <c r="BH99" i="2"/>
  <c r="BG99" i="2"/>
  <c r="BF99" i="2"/>
  <c r="T99" i="2"/>
  <c r="R99" i="2"/>
  <c r="P99" i="2"/>
  <c r="BI98" i="2"/>
  <c r="BH98" i="2"/>
  <c r="BG98" i="2"/>
  <c r="BF98" i="2"/>
  <c r="T98" i="2"/>
  <c r="R98" i="2"/>
  <c r="P98" i="2"/>
  <c r="BI97" i="2"/>
  <c r="BH97" i="2"/>
  <c r="BG97" i="2"/>
  <c r="BF97" i="2"/>
  <c r="T97" i="2"/>
  <c r="R97" i="2"/>
  <c r="P97" i="2"/>
  <c r="BI96" i="2"/>
  <c r="BH96" i="2"/>
  <c r="BG96" i="2"/>
  <c r="BF96" i="2"/>
  <c r="T96" i="2"/>
  <c r="R96" i="2"/>
  <c r="P96" i="2"/>
  <c r="BI95" i="2"/>
  <c r="BH95" i="2"/>
  <c r="BG95" i="2"/>
  <c r="BF95" i="2"/>
  <c r="T95" i="2"/>
  <c r="R95" i="2"/>
  <c r="P95" i="2"/>
  <c r="BI94" i="2"/>
  <c r="BH94" i="2"/>
  <c r="BG94" i="2"/>
  <c r="BF94" i="2"/>
  <c r="T94" i="2"/>
  <c r="R94" i="2"/>
  <c r="P94" i="2"/>
  <c r="BI93" i="2"/>
  <c r="BH93" i="2"/>
  <c r="BG93" i="2"/>
  <c r="BF93" i="2"/>
  <c r="T93" i="2"/>
  <c r="R93" i="2"/>
  <c r="P93" i="2"/>
  <c r="BI92" i="2"/>
  <c r="BH92" i="2"/>
  <c r="BG92" i="2"/>
  <c r="BF92" i="2"/>
  <c r="T92" i="2"/>
  <c r="R92" i="2"/>
  <c r="P92" i="2"/>
  <c r="BI91" i="2"/>
  <c r="BH91" i="2"/>
  <c r="BG91" i="2"/>
  <c r="BF91" i="2"/>
  <c r="T91" i="2"/>
  <c r="R91" i="2"/>
  <c r="P91" i="2"/>
  <c r="BI90" i="2"/>
  <c r="BH90" i="2"/>
  <c r="BG90" i="2"/>
  <c r="BF90" i="2"/>
  <c r="T90" i="2"/>
  <c r="R90" i="2"/>
  <c r="P90" i="2"/>
  <c r="BI89" i="2"/>
  <c r="BH89" i="2"/>
  <c r="BG89" i="2"/>
  <c r="BF89" i="2"/>
  <c r="T89" i="2"/>
  <c r="R89" i="2"/>
  <c r="P89" i="2"/>
  <c r="BI88" i="2"/>
  <c r="BH88" i="2"/>
  <c r="BG88" i="2"/>
  <c r="BF88" i="2"/>
  <c r="T88" i="2"/>
  <c r="R88" i="2"/>
  <c r="P88" i="2"/>
  <c r="BI87" i="2"/>
  <c r="BH87" i="2"/>
  <c r="BG87" i="2"/>
  <c r="BF87" i="2"/>
  <c r="T87" i="2"/>
  <c r="R87" i="2"/>
  <c r="P87" i="2"/>
  <c r="BI86" i="2"/>
  <c r="BH86" i="2"/>
  <c r="BG86" i="2"/>
  <c r="BF86" i="2"/>
  <c r="T86" i="2"/>
  <c r="R86" i="2"/>
  <c r="P86" i="2"/>
  <c r="BI85" i="2"/>
  <c r="BH85" i="2"/>
  <c r="BG85" i="2"/>
  <c r="BF85" i="2"/>
  <c r="T85" i="2"/>
  <c r="R85" i="2"/>
  <c r="P85" i="2"/>
  <c r="BI84" i="2"/>
  <c r="BH84" i="2"/>
  <c r="BG84" i="2"/>
  <c r="BF84" i="2"/>
  <c r="T84" i="2"/>
  <c r="R84" i="2"/>
  <c r="P84" i="2"/>
  <c r="BI83" i="2"/>
  <c r="BH83" i="2"/>
  <c r="BG83" i="2"/>
  <c r="BF83" i="2"/>
  <c r="T83" i="2"/>
  <c r="R83" i="2"/>
  <c r="P83" i="2"/>
  <c r="BI82" i="2"/>
  <c r="BH82" i="2"/>
  <c r="BG82" i="2"/>
  <c r="BF82" i="2"/>
  <c r="T82" i="2"/>
  <c r="R82" i="2"/>
  <c r="P82" i="2"/>
  <c r="F74" i="2"/>
  <c r="E72" i="2"/>
  <c r="F52" i="2"/>
  <c r="E50" i="2"/>
  <c r="J24" i="2"/>
  <c r="E24" i="2"/>
  <c r="J77" i="2"/>
  <c r="J23" i="2"/>
  <c r="J21" i="2"/>
  <c r="E21" i="2"/>
  <c r="J76" i="2"/>
  <c r="J20" i="2"/>
  <c r="J18" i="2"/>
  <c r="E18" i="2"/>
  <c r="F77" i="2"/>
  <c r="J17" i="2"/>
  <c r="J15" i="2"/>
  <c r="E15" i="2"/>
  <c r="F54" i="2"/>
  <c r="J14" i="2"/>
  <c r="J12" i="2"/>
  <c r="J52" i="2"/>
  <c r="E7" i="2"/>
  <c r="E48" i="2"/>
  <c r="L50" i="1"/>
  <c r="AM50" i="1"/>
  <c r="AM49" i="1"/>
  <c r="L49" i="1"/>
  <c r="AM47" i="1"/>
  <c r="L47" i="1"/>
  <c r="L45" i="1"/>
  <c r="L44" i="1"/>
  <c r="J91" i="4"/>
  <c r="BK89" i="4"/>
  <c r="J87" i="4"/>
  <c r="J88" i="3"/>
  <c r="BK199" i="2"/>
  <c r="BK197" i="2"/>
  <c r="BK191" i="2"/>
  <c r="J189" i="2"/>
  <c r="BK188" i="2"/>
  <c r="J186" i="2"/>
  <c r="BK183" i="2"/>
  <c r="J179" i="2"/>
  <c r="BK177" i="2"/>
  <c r="BK174" i="2"/>
  <c r="J170" i="2"/>
  <c r="BK165" i="2"/>
  <c r="BK162" i="2"/>
  <c r="J159" i="2"/>
  <c r="BK156" i="2"/>
  <c r="J154" i="2"/>
  <c r="J151" i="2"/>
  <c r="J146" i="2"/>
  <c r="J143" i="2"/>
  <c r="BK136" i="2"/>
  <c r="J133" i="2"/>
  <c r="BK132" i="2"/>
  <c r="BK129" i="2"/>
  <c r="J126" i="2"/>
  <c r="J121" i="2"/>
  <c r="J120" i="2"/>
  <c r="J118" i="2"/>
  <c r="BK115" i="2"/>
  <c r="J113" i="2"/>
  <c r="J108" i="2"/>
  <c r="J103" i="2"/>
  <c r="BK99" i="2"/>
  <c r="BK97" i="2"/>
  <c r="J94" i="2"/>
  <c r="J92" i="2"/>
  <c r="BK89" i="2"/>
  <c r="BK87" i="2"/>
  <c r="J85" i="2"/>
  <c r="BK83" i="2"/>
  <c r="BK85" i="4"/>
  <c r="BK86" i="3"/>
  <c r="J205" i="2"/>
  <c r="J204" i="2"/>
  <c r="J198" i="2"/>
  <c r="BK192" i="2"/>
  <c r="BK189" i="2"/>
  <c r="BK187" i="2"/>
  <c r="J184" i="2"/>
  <c r="J182" i="2"/>
  <c r="J175" i="2"/>
  <c r="BK169" i="2"/>
  <c r="BK161" i="2"/>
  <c r="BK159" i="2"/>
  <c r="BK151" i="2"/>
  <c r="J149" i="2"/>
  <c r="BK140" i="2"/>
  <c r="BK139" i="2"/>
  <c r="J134" i="2"/>
  <c r="J132" i="2"/>
  <c r="J127" i="2"/>
  <c r="BK123" i="2"/>
  <c r="BK111" i="2"/>
  <c r="BK107" i="2"/>
  <c r="J105" i="2"/>
  <c r="BK103" i="2"/>
  <c r="BK100" i="2"/>
  <c r="BK98" i="2"/>
  <c r="J96" i="2"/>
  <c r="J88" i="2"/>
  <c r="J82" i="2"/>
  <c r="J84" i="4"/>
  <c r="J89" i="3"/>
  <c r="J86" i="3"/>
  <c r="J201" i="2"/>
  <c r="BK193" i="2"/>
  <c r="BK186" i="2"/>
  <c r="J178" i="2"/>
  <c r="BK172" i="2"/>
  <c r="BK168" i="2"/>
  <c r="J166" i="2"/>
  <c r="J162" i="2"/>
  <c r="J157" i="2"/>
  <c r="BK154" i="2"/>
  <c r="BK149" i="2"/>
  <c r="BK147" i="2"/>
  <c r="BK143" i="2"/>
  <c r="J139" i="2"/>
  <c r="BK137" i="2"/>
  <c r="BK130" i="2"/>
  <c r="J125" i="2"/>
  <c r="BK118" i="2"/>
  <c r="BK114" i="2"/>
  <c r="J112" i="2"/>
  <c r="J102" i="2"/>
  <c r="BK95" i="2"/>
  <c r="BK93" i="2"/>
  <c r="BK90" i="2"/>
  <c r="J87" i="2"/>
  <c r="BK84" i="2"/>
  <c r="BK86" i="4"/>
  <c r="BK83" i="4"/>
  <c r="BK87" i="3"/>
  <c r="J197" i="2"/>
  <c r="BK195" i="2"/>
  <c r="J192" i="2"/>
  <c r="J180" i="2"/>
  <c r="BK176" i="2"/>
  <c r="J173" i="2"/>
  <c r="J167" i="2"/>
  <c r="J165" i="2"/>
  <c r="BK157" i="2"/>
  <c r="BK150" i="2"/>
  <c r="J144" i="2"/>
  <c r="J141" i="2"/>
  <c r="J137" i="2"/>
  <c r="J136" i="2"/>
  <c r="J131" i="2"/>
  <c r="BK127" i="2"/>
  <c r="J124" i="2"/>
  <c r="BK120" i="2"/>
  <c r="BK117" i="2"/>
  <c r="J115" i="2"/>
  <c r="J111" i="2"/>
  <c r="BK109" i="2"/>
  <c r="BK104" i="2"/>
  <c r="J95" i="2"/>
  <c r="BK92" i="2"/>
  <c r="BK90" i="4"/>
  <c r="BK88" i="4"/>
  <c r="J82" i="4"/>
  <c r="BK203" i="2"/>
  <c r="BK196" i="2"/>
  <c r="J190" i="2"/>
  <c r="J187" i="2"/>
  <c r="J185" i="2"/>
  <c r="BK184" i="2"/>
  <c r="BK182" i="2"/>
  <c r="J181" i="2"/>
  <c r="BK178" i="2"/>
  <c r="J176" i="2"/>
  <c r="J172" i="2"/>
  <c r="J169" i="2"/>
  <c r="J168" i="2"/>
  <c r="J163" i="2"/>
  <c r="J161" i="2"/>
  <c r="J158" i="2"/>
  <c r="BK155" i="2"/>
  <c r="BK153" i="2"/>
  <c r="BK152" i="2"/>
  <c r="J148" i="2"/>
  <c r="J147" i="2"/>
  <c r="J145" i="2"/>
  <c r="BK134" i="2"/>
  <c r="BK131" i="2"/>
  <c r="BK128" i="2"/>
  <c r="J123" i="2"/>
  <c r="BK122" i="2"/>
  <c r="BK119" i="2"/>
  <c r="BK116" i="2"/>
  <c r="J114" i="2"/>
  <c r="BK110" i="2"/>
  <c r="J107" i="2"/>
  <c r="J100" i="2"/>
  <c r="J98" i="2"/>
  <c r="BK96" i="2"/>
  <c r="J91" i="2"/>
  <c r="BK88" i="2"/>
  <c r="J86" i="2"/>
  <c r="J84" i="2"/>
  <c r="BK82" i="2"/>
  <c r="BK82" i="4"/>
  <c r="BK205" i="2"/>
  <c r="BK204" i="2"/>
  <c r="J199" i="2"/>
  <c r="J194" i="2"/>
  <c r="J191" i="2"/>
  <c r="J188" i="2"/>
  <c r="J183" i="2"/>
  <c r="BK181" i="2"/>
  <c r="J177" i="2"/>
  <c r="BK173" i="2"/>
  <c r="BK164" i="2"/>
  <c r="J160" i="2"/>
  <c r="J152" i="2"/>
  <c r="J150" i="2"/>
  <c r="BK144" i="2"/>
  <c r="BK141" i="2"/>
  <c r="J140" i="2"/>
  <c r="BK135" i="2"/>
  <c r="J128" i="2"/>
  <c r="BK124" i="2"/>
  <c r="J119" i="2"/>
  <c r="BK108" i="2"/>
  <c r="BK106" i="2"/>
  <c r="J104" i="2"/>
  <c r="J101" i="2"/>
  <c r="J99" i="2"/>
  <c r="J97" i="2"/>
  <c r="J90" i="2"/>
  <c r="J83" i="2"/>
  <c r="J86" i="4"/>
  <c r="BK92" i="3"/>
  <c r="BK88" i="3"/>
  <c r="J203" i="2"/>
  <c r="BK194" i="2"/>
  <c r="BK190" i="2"/>
  <c r="BK180" i="2"/>
  <c r="J174" i="2"/>
  <c r="J171" i="2"/>
  <c r="BK170" i="2"/>
  <c r="BK167" i="2"/>
  <c r="BK163" i="2"/>
  <c r="BK158" i="2"/>
  <c r="J156" i="2"/>
  <c r="J153" i="2"/>
  <c r="BK148" i="2"/>
  <c r="BK146" i="2"/>
  <c r="BK142" i="2"/>
  <c r="J138" i="2"/>
  <c r="J135" i="2"/>
  <c r="BK126" i="2"/>
  <c r="BK121" i="2"/>
  <c r="J117" i="2"/>
  <c r="BK113" i="2"/>
  <c r="J106" i="2"/>
  <c r="BK101" i="2"/>
  <c r="BK94" i="2"/>
  <c r="BK91" i="2"/>
  <c r="J89" i="2"/>
  <c r="BK86" i="2"/>
  <c r="BK87" i="4"/>
  <c r="J85" i="4"/>
  <c r="BK89" i="3"/>
  <c r="BK201" i="2"/>
  <c r="J196" i="2"/>
  <c r="J193" i="2"/>
  <c r="BK185" i="2"/>
  <c r="BK179" i="2"/>
  <c r="BK175" i="2"/>
  <c r="BK171" i="2"/>
  <c r="BK166" i="2"/>
  <c r="J164" i="2"/>
  <c r="BK160" i="2"/>
  <c r="J155" i="2"/>
  <c r="BK145" i="2"/>
  <c r="J142" i="2"/>
  <c r="BK138" i="2"/>
  <c r="BK133" i="2"/>
  <c r="J130" i="2"/>
  <c r="J129" i="2"/>
  <c r="BK125" i="2"/>
  <c r="J122" i="2"/>
  <c r="J116" i="2"/>
  <c r="BK112" i="2"/>
  <c r="J110" i="2"/>
  <c r="BK105" i="2"/>
  <c r="BK102" i="2"/>
  <c r="J93" i="2"/>
  <c r="BK85" i="2"/>
  <c r="BK91" i="4"/>
  <c r="J89" i="4"/>
  <c r="BK84" i="4"/>
  <c r="J92" i="3"/>
  <c r="J109" i="2"/>
  <c r="AS54" i="1"/>
  <c r="J90" i="4"/>
  <c r="J88" i="4"/>
  <c r="J83" i="4"/>
  <c r="J87" i="3"/>
  <c r="BK198" i="2"/>
  <c r="J195" i="2"/>
  <c r="R81" i="2" l="1"/>
  <c r="R80" i="2" s="1"/>
  <c r="P85" i="3"/>
  <c r="P84" i="3"/>
  <c r="P83" i="3" s="1"/>
  <c r="AU56" i="1" s="1"/>
  <c r="BK81" i="4"/>
  <c r="J81" i="4"/>
  <c r="J60" i="4" s="1"/>
  <c r="P81" i="2"/>
  <c r="P80" i="2"/>
  <c r="AU55" i="1"/>
  <c r="R85" i="3"/>
  <c r="R84" i="3"/>
  <c r="R83" i="3"/>
  <c r="P81" i="4"/>
  <c r="P80" i="4" s="1"/>
  <c r="AU57" i="1" s="1"/>
  <c r="T81" i="2"/>
  <c r="T80" i="2"/>
  <c r="BK85" i="3"/>
  <c r="BK84" i="3"/>
  <c r="R81" i="4"/>
  <c r="R80" i="4"/>
  <c r="BK81" i="2"/>
  <c r="J81" i="2" s="1"/>
  <c r="J60" i="2" s="1"/>
  <c r="T85" i="3"/>
  <c r="T84" i="3" s="1"/>
  <c r="T83" i="3" s="1"/>
  <c r="T81" i="4"/>
  <c r="T80" i="4"/>
  <c r="J54" i="2"/>
  <c r="E70" i="2"/>
  <c r="J74" i="2"/>
  <c r="BE86" i="2"/>
  <c r="BE87" i="2"/>
  <c r="BE88" i="2"/>
  <c r="BE90" i="2"/>
  <c r="BE95" i="2"/>
  <c r="BE99" i="2"/>
  <c r="BE100" i="2"/>
  <c r="BE106" i="2"/>
  <c r="BE113" i="2"/>
  <c r="BE118" i="2"/>
  <c r="BE121" i="2"/>
  <c r="BE126" i="2"/>
  <c r="BE132" i="2"/>
  <c r="BE134" i="2"/>
  <c r="BE139" i="2"/>
  <c r="BE143" i="2"/>
  <c r="BE146" i="2"/>
  <c r="BE148" i="2"/>
  <c r="BE150" i="2"/>
  <c r="BE152" i="2"/>
  <c r="BE153" i="2"/>
  <c r="BE154" i="2"/>
  <c r="BE155" i="2"/>
  <c r="BE158" i="2"/>
  <c r="BE161" i="2"/>
  <c r="BE168" i="2"/>
  <c r="BE169" i="2"/>
  <c r="BE172" i="2"/>
  <c r="BE174" i="2"/>
  <c r="BE177" i="2"/>
  <c r="BE181" i="2"/>
  <c r="BE183" i="2"/>
  <c r="BE186" i="2"/>
  <c r="BE187" i="2"/>
  <c r="BE189" i="2"/>
  <c r="BE190" i="2"/>
  <c r="BE194" i="2"/>
  <c r="J52" i="3"/>
  <c r="F55" i="3"/>
  <c r="J79" i="3"/>
  <c r="E48" i="4"/>
  <c r="J52" i="4"/>
  <c r="F76" i="4"/>
  <c r="J77" i="4"/>
  <c r="BE84" i="4"/>
  <c r="J55" i="2"/>
  <c r="BE82" i="2"/>
  <c r="BE83" i="2"/>
  <c r="BE85" i="2"/>
  <c r="BE96" i="2"/>
  <c r="BE97" i="2"/>
  <c r="BE98" i="2"/>
  <c r="BE102" i="2"/>
  <c r="BE103" i="2"/>
  <c r="BE107" i="2"/>
  <c r="BE108" i="2"/>
  <c r="BE110" i="2"/>
  <c r="BE111" i="2"/>
  <c r="BE119" i="2"/>
  <c r="BE122" i="2"/>
  <c r="BE123" i="2"/>
  <c r="BE127" i="2"/>
  <c r="BE128" i="2"/>
  <c r="BE131" i="2"/>
  <c r="BE133" i="2"/>
  <c r="BE136" i="2"/>
  <c r="BE137" i="2"/>
  <c r="BE138" i="2"/>
  <c r="BE144" i="2"/>
  <c r="BE151" i="2"/>
  <c r="BE159" i="2"/>
  <c r="BE160" i="2"/>
  <c r="BE164" i="2"/>
  <c r="BE173" i="2"/>
  <c r="BE175" i="2"/>
  <c r="BE176" i="2"/>
  <c r="BE182" i="2"/>
  <c r="BE184" i="2"/>
  <c r="BE188" i="2"/>
  <c r="BE192" i="2"/>
  <c r="BE197" i="2"/>
  <c r="BE198" i="2"/>
  <c r="F79" i="3"/>
  <c r="BE86" i="3"/>
  <c r="BE89" i="3"/>
  <c r="BE92" i="3"/>
  <c r="J54" i="4"/>
  <c r="BE82" i="4"/>
  <c r="F55" i="2"/>
  <c r="F76" i="2"/>
  <c r="BE84" i="2"/>
  <c r="BE91" i="2"/>
  <c r="BE93" i="2"/>
  <c r="BE94" i="2"/>
  <c r="BE109" i="2"/>
  <c r="BE112" i="2"/>
  <c r="BE114" i="2"/>
  <c r="BE115" i="2"/>
  <c r="BE116" i="2"/>
  <c r="BE117" i="2"/>
  <c r="BE120" i="2"/>
  <c r="BE125" i="2"/>
  <c r="BE129" i="2"/>
  <c r="BE130" i="2"/>
  <c r="BE142" i="2"/>
  <c r="BE145" i="2"/>
  <c r="BE147" i="2"/>
  <c r="BE156" i="2"/>
  <c r="BE157" i="2"/>
  <c r="BE162" i="2"/>
  <c r="BE165" i="2"/>
  <c r="BE167" i="2"/>
  <c r="BE170" i="2"/>
  <c r="BE171" i="2"/>
  <c r="BE178" i="2"/>
  <c r="BE179" i="2"/>
  <c r="BE185" i="2"/>
  <c r="BE191" i="2"/>
  <c r="BE195" i="2"/>
  <c r="BE196" i="2"/>
  <c r="BE201" i="2"/>
  <c r="BE203" i="2"/>
  <c r="BE204" i="2"/>
  <c r="BE205" i="2"/>
  <c r="E48" i="3"/>
  <c r="J55" i="3"/>
  <c r="BE87" i="3"/>
  <c r="BE88" i="3"/>
  <c r="F55" i="4"/>
  <c r="BE83" i="4"/>
  <c r="BE86" i="4"/>
  <c r="BE87" i="4"/>
  <c r="BE89" i="2"/>
  <c r="BE92" i="2"/>
  <c r="BE101" i="2"/>
  <c r="BE104" i="2"/>
  <c r="BE105" i="2"/>
  <c r="BE124" i="2"/>
  <c r="BE135" i="2"/>
  <c r="BE140" i="2"/>
  <c r="BE141" i="2"/>
  <c r="BE149" i="2"/>
  <c r="BE163" i="2"/>
  <c r="BE166" i="2"/>
  <c r="BE180" i="2"/>
  <c r="BE193" i="2"/>
  <c r="BE199" i="2"/>
  <c r="BK91" i="3"/>
  <c r="BK90" i="3"/>
  <c r="J90" i="3" s="1"/>
  <c r="J62" i="3" s="1"/>
  <c r="BE85" i="4"/>
  <c r="BE88" i="4"/>
  <c r="BE89" i="4"/>
  <c r="BE90" i="4"/>
  <c r="BE91" i="4"/>
  <c r="F36" i="3"/>
  <c r="BC56" i="1" s="1"/>
  <c r="F36" i="4"/>
  <c r="BC57" i="1"/>
  <c r="J34" i="3"/>
  <c r="AW56" i="1" s="1"/>
  <c r="F34" i="4"/>
  <c r="BA57" i="1"/>
  <c r="J34" i="4"/>
  <c r="AW57" i="1" s="1"/>
  <c r="F35" i="4"/>
  <c r="BB57" i="1"/>
  <c r="F36" i="2"/>
  <c r="BC55" i="1" s="1"/>
  <c r="F34" i="3"/>
  <c r="BA56" i="1"/>
  <c r="F35" i="2"/>
  <c r="BB55" i="1" s="1"/>
  <c r="F37" i="2"/>
  <c r="BD55" i="1"/>
  <c r="F35" i="3"/>
  <c r="BB56" i="1" s="1"/>
  <c r="F34" i="2"/>
  <c r="BA55" i="1"/>
  <c r="J34" i="2"/>
  <c r="AW55" i="1" s="1"/>
  <c r="F37" i="3"/>
  <c r="BD56" i="1"/>
  <c r="F37" i="4"/>
  <c r="BD57" i="1" s="1"/>
  <c r="BK83" i="3" l="1"/>
  <c r="J83" i="3"/>
  <c r="J84" i="3"/>
  <c r="J60" i="3"/>
  <c r="J91" i="3"/>
  <c r="J63" i="3"/>
  <c r="BK80" i="2"/>
  <c r="J80" i="2"/>
  <c r="J59" i="2" s="1"/>
  <c r="J85" i="3"/>
  <c r="J61" i="3"/>
  <c r="BK80" i="4"/>
  <c r="J80" i="4" s="1"/>
  <c r="J59" i="4" s="1"/>
  <c r="J30" i="3"/>
  <c r="AG56" i="1"/>
  <c r="BD54" i="1"/>
  <c r="W33" i="1"/>
  <c r="F33" i="4"/>
  <c r="AZ57" i="1"/>
  <c r="J33" i="3"/>
  <c r="AV56" i="1"/>
  <c r="AT56" i="1"/>
  <c r="J33" i="4"/>
  <c r="AV57" i="1" s="1"/>
  <c r="AT57" i="1" s="1"/>
  <c r="J33" i="2"/>
  <c r="AV55" i="1"/>
  <c r="AT55" i="1" s="1"/>
  <c r="BA54" i="1"/>
  <c r="W30" i="1"/>
  <c r="BB54" i="1"/>
  <c r="AX54" i="1" s="1"/>
  <c r="AU54" i="1"/>
  <c r="F33" i="2"/>
  <c r="AZ55" i="1"/>
  <c r="BC54" i="1"/>
  <c r="W32" i="1"/>
  <c r="F33" i="3"/>
  <c r="AZ56" i="1"/>
  <c r="J39" i="3" l="1"/>
  <c r="J59" i="3"/>
  <c r="AN56" i="1"/>
  <c r="W31" i="1"/>
  <c r="AY54" i="1"/>
  <c r="J30" i="2"/>
  <c r="AG55" i="1"/>
  <c r="AN55" i="1"/>
  <c r="AZ54" i="1"/>
  <c r="AV54" i="1"/>
  <c r="AK29" i="1"/>
  <c r="AW54" i="1"/>
  <c r="AK30" i="1" s="1"/>
  <c r="J30" i="4"/>
  <c r="AG57" i="1"/>
  <c r="AN57" i="1"/>
  <c r="J39" i="2" l="1"/>
  <c r="J39" i="4"/>
  <c r="W29" i="1"/>
  <c r="AG54" i="1"/>
  <c r="AT54" i="1"/>
  <c r="AN54" i="1" l="1"/>
  <c r="AK26" i="1"/>
  <c r="AK35" i="1"/>
</calcChain>
</file>

<file path=xl/sharedStrings.xml><?xml version="1.0" encoding="utf-8"?>
<sst xmlns="http://schemas.openxmlformats.org/spreadsheetml/2006/main" count="3004" uniqueCount="853">
  <si>
    <t>Export Komplet</t>
  </si>
  <si>
    <t>VZ</t>
  </si>
  <si>
    <t>2.0</t>
  </si>
  <si>
    <t/>
  </si>
  <si>
    <t>False</t>
  </si>
  <si>
    <t>{f406c01b-8179-4383-a557-7c69d8726715}</t>
  </si>
  <si>
    <t>&gt;&gt;  skryté sloupce  &lt;&lt;</t>
  </si>
  <si>
    <t>0,01</t>
  </si>
  <si>
    <t>21</t>
  </si>
  <si>
    <t>15</t>
  </si>
  <si>
    <t>REKAPITULACE STAVBY</t>
  </si>
  <si>
    <t>v ---  níže se nacházejí doplnkové a pomocné údaje k sestavám  --- v</t>
  </si>
  <si>
    <t>Návod na vyplnění</t>
  </si>
  <si>
    <t>0,001</t>
  </si>
  <si>
    <t>Kód:</t>
  </si>
  <si>
    <t>2021-01-07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</si>
  <si>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</si>
  <si>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</si>
  <si>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TV v úseku Strakonice - Katovice</t>
  </si>
  <si>
    <t>KSO:</t>
  </si>
  <si>
    <t>CC-CZ:</t>
  </si>
  <si>
    <t>Místo:</t>
  </si>
  <si>
    <t xml:space="preserve"> </t>
  </si>
  <si>
    <t>Datum:</t>
  </si>
  <si>
    <t>7. 1. 2021</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</si>
  <si>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</si>
  <si>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</si>
  <si>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</si>
  <si>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</si>
  <si>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</si>
  <si>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</si>
  <si>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</si>
  <si>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</si>
  <si>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</si>
  <si>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</si>
  <si>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</si>
  <si>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</si>
  <si>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</si>
  <si>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</si>
  <si>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</si>
  <si>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</si>
  <si>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</si>
  <si>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</si>
  <si>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</si>
  <si>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</si>
  <si>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</si>
  <si>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</si>
  <si>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</si>
  <si>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</si>
  <si>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</si>
  <si>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</si>
  <si>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</si>
  <si>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</si>
  <si>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</si>
  <si>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</si>
  <si>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</si>
  <si>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</si>
  <si>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</si>
  <si>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</si>
  <si>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</si>
  <si>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</si>
  <si>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</si>
  <si>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</si>
  <si>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</si>
  <si>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</si>
  <si>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</si>
  <si>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</si>
  <si>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</si>
  <si>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</si>
  <si>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</si>
  <si>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</si>
  <si>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</si>
  <si>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</si>
  <si>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</si>
  <si>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01-Trakční vedení (UOŽI)</t>
  </si>
  <si>
    <t>STA</t>
  </si>
  <si>
    <t>1</t>
  </si>
  <si>
    <t>{9f0be7ee-531d-4f52-af28-40c001eb2ff4}</t>
  </si>
  <si>
    <t>2</t>
  </si>
  <si>
    <t>2021-01-07-</t>
  </si>
  <si>
    <t>02 - Trakční vedení (URS)</t>
  </si>
  <si>
    <t>{f46e6a65-9633-4073-8849-220d9f08ac77}</t>
  </si>
  <si>
    <t>2021-01-07--</t>
  </si>
  <si>
    <t>03-VON</t>
  </si>
  <si>
    <t>{e683f552-d2e3-4035-9b8f-d04ae39d2613}</t>
  </si>
  <si>
    <t>KRYCÍ LIST SOUPISU PRACÍ</t>
  </si>
  <si>
    <t>Objekt:</t>
  </si>
  <si>
    <t>2021-01-07 - 01-Trakční vedení (UOŽI)</t>
  </si>
  <si>
    <t>REKAPITULACE ČLENĚNÍ SOUPISU PRACÍ</t>
  </si>
  <si>
    <t>Kód dílu - Popis</t>
  </si>
  <si>
    <t>Cena celkem [CZK]</t>
  </si>
  <si>
    <t>-1</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</si>
  <si>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</si>
  <si>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</si>
  <si>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</si>
  <si>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</si>
  <si>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</si>
  <si>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</si>
  <si>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</si>
  <si>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</si>
  <si>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</si>
  <si>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</si>
  <si>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</si>
  <si>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</si>
  <si>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</si>
  <si>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</si>
  <si>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</si>
  <si>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Ostatní</t>
  </si>
  <si>
    <t>4</t>
  </si>
  <si>
    <t>ROZPOCET</t>
  </si>
  <si>
    <t>K</t>
  </si>
  <si>
    <t>7497131010</t>
  </si>
  <si>
    <t>Úprava kabelů u základu trakčního vedení - obsahuje i ruční výkop v průměrné hloubce 80 cm a šíři 50 cm v zemině 4, zřízení a odstranění pažení, případně čerpání vody, demolici zpevněných ploch před úpravou, ověření kabelové trasy</t>
  </si>
  <si>
    <t>kus</t>
  </si>
  <si>
    <t>Sborník UOŽI 01 2021</t>
  </si>
  <si>
    <t>512</t>
  </si>
  <si>
    <t>-1799450583</t>
  </si>
  <si>
    <t>3</t>
  </si>
  <si>
    <t>M</t>
  </si>
  <si>
    <t>7497100010</t>
  </si>
  <si>
    <t>Základy trakčního vedení  Materiál pro úpravu kabelů u základu TV</t>
  </si>
  <si>
    <t>128</t>
  </si>
  <si>
    <t>68413957</t>
  </si>
  <si>
    <t>7497150510</t>
  </si>
  <si>
    <t>Zhotovení základu trakčního vedení včetně geodet. bodu, vytyčení a sondy, výkop zemina tř. 2 až 4 hloubeného - obsahuje výkop v zemině třídy 2-4, zřízení a odstranění pažení a bednění, betonáž, montáž svorníkového koše, montáž základní technologické výztuže, montáž kovaných svorníků nebo provedení dutiny pro upevnění stožáru trakčního vedení</t>
  </si>
  <si>
    <t>m3</t>
  </si>
  <si>
    <t>2126611387</t>
  </si>
  <si>
    <t>6</t>
  </si>
  <si>
    <t>7497100070</t>
  </si>
  <si>
    <t>Základy trakčního vedení  Svorník kotevní kovaný pro základ TV vč. povrch. úpravy dle TKP</t>
  </si>
  <si>
    <t>458370931</t>
  </si>
  <si>
    <t>7</t>
  </si>
  <si>
    <t>7497100080</t>
  </si>
  <si>
    <t>Základy trakčního vedení  Svorníkový koš pro základ TV</t>
  </si>
  <si>
    <t>250165873</t>
  </si>
  <si>
    <t>5</t>
  </si>
  <si>
    <t>7497100060</t>
  </si>
  <si>
    <t>Základy trakčního vedení  Výztuž pro základ TV - jednodílná</t>
  </si>
  <si>
    <t>-1351470185</t>
  </si>
  <si>
    <t>7497100020</t>
  </si>
  <si>
    <t>Základy trakčního vedení  Hloubený základ TV - materiál</t>
  </si>
  <si>
    <t>-927506056</t>
  </si>
  <si>
    <t>8</t>
  </si>
  <si>
    <t>7497152010</t>
  </si>
  <si>
    <t>Montáž kotevního sloupku trakčního vedení</t>
  </si>
  <si>
    <t>1913020345</t>
  </si>
  <si>
    <t>13</t>
  </si>
  <si>
    <t>7497100100</t>
  </si>
  <si>
    <t>Základy trakčního vedení  Kotevní sloupek TV</t>
  </si>
  <si>
    <t>1941676501</t>
  </si>
  <si>
    <t>9</t>
  </si>
  <si>
    <t>7497153510</t>
  </si>
  <si>
    <t>Zajištění svahu pro základ trakčního vedení IZT prefa dílem - obsahuje náklady na montáž, odtěžení zeminy a stabilizaci v terénu. Cenu lze použít i v případě betonáže včetně pažení a bednění</t>
  </si>
  <si>
    <t>489316364</t>
  </si>
  <si>
    <t>14</t>
  </si>
  <si>
    <t>7497100130</t>
  </si>
  <si>
    <t>Základy trakčního vedení  Materiál pro zajištění svahu pro základ TV - IZT prefa díl</t>
  </si>
  <si>
    <t>788820258</t>
  </si>
  <si>
    <t>10</t>
  </si>
  <si>
    <t>7497155010</t>
  </si>
  <si>
    <t>Montáž ochranné sítě nebo zábrany na podstavci pro trakční vedení včetně montáže betonových patek</t>
  </si>
  <si>
    <t>923969166</t>
  </si>
  <si>
    <t>7497100150</t>
  </si>
  <si>
    <t>Základy trakčního vedení  Ochranná síť nebo zábrana na podstavci pro TV vč. betonu</t>
  </si>
  <si>
    <t>-488315828</t>
  </si>
  <si>
    <t>11</t>
  </si>
  <si>
    <t>7497156010</t>
  </si>
  <si>
    <t>Příplatek za hloubení zemině třídy 5 a více výklenku, základu trakčního vedení</t>
  </si>
  <si>
    <t>-2054004459</t>
  </si>
  <si>
    <t>12</t>
  </si>
  <si>
    <t>7497251015</t>
  </si>
  <si>
    <t>Montáž stožárů trakčního vedení výšky do 14 m, typ TS, TSI, TBS, TBSI - včetně konečné regulace po zatížení</t>
  </si>
  <si>
    <t>-1146063403</t>
  </si>
  <si>
    <t>16</t>
  </si>
  <si>
    <t>7497200110</t>
  </si>
  <si>
    <t>Stožáry trakčního vedení  Stožár TV  -  typ  ( TS,TSI 219 ) do 10m     vč. uzavíracího nátěru</t>
  </si>
  <si>
    <t>1799075377</t>
  </si>
  <si>
    <t>17</t>
  </si>
  <si>
    <t>7497200130</t>
  </si>
  <si>
    <t>Stožáry trakčního vedení  Stožár TV  -  typ  ( TS,TSI 245 ) do 10m     vč. uzavíracího nátěru</t>
  </si>
  <si>
    <t>-698772700</t>
  </si>
  <si>
    <t>18</t>
  </si>
  <si>
    <t>7497251025</t>
  </si>
  <si>
    <t>Montáž stožárů trakčního vedení výšky do 14 m, typ DS - včetně konečné regulace po zatížení</t>
  </si>
  <si>
    <t>1220029534</t>
  </si>
  <si>
    <t>19</t>
  </si>
  <si>
    <t>7497200210</t>
  </si>
  <si>
    <t>Stožáry trakčního vedení  Stožár TV  -  typ  ( DS 12 )   do 10m</t>
  </si>
  <si>
    <t>47831951</t>
  </si>
  <si>
    <t>20</t>
  </si>
  <si>
    <t>7497251050</t>
  </si>
  <si>
    <t>Montáž stožárů trakčního vedení výšky do do 16 m, typ BP - včetně konečné regulace po zatížení</t>
  </si>
  <si>
    <t>-419394716</t>
  </si>
  <si>
    <t>7497200420</t>
  </si>
  <si>
    <t>Stožáry trakčního vedení  Stožár TV  -  typ  ( BP  9m )    vč. podlití</t>
  </si>
  <si>
    <t>75314668</t>
  </si>
  <si>
    <t>92</t>
  </si>
  <si>
    <t>7497271015</t>
  </si>
  <si>
    <t>Demontáže zařízení trakčního vedení stožáru TS, TBS - demontáž stávajícího zařízení se všemi pomocnými doplňujícími úpravami</t>
  </si>
  <si>
    <t>1944775681</t>
  </si>
  <si>
    <t>93</t>
  </si>
  <si>
    <t>7497271030</t>
  </si>
  <si>
    <t>Demontáže zařízení trakčního vedení stožáru DPVSu - demontáž stávajícího zařízení se všemi pomocnými doplňujícími úpravami</t>
  </si>
  <si>
    <t>290325318</t>
  </si>
  <si>
    <t>94</t>
  </si>
  <si>
    <t>7497271035</t>
  </si>
  <si>
    <t>Demontáže zařízení trakčního vedení stožáru BP, AP - demontáž stávajícího zařízení se všemi pomocnými doplňujícími úpravami</t>
  </si>
  <si>
    <t>901383178</t>
  </si>
  <si>
    <t>95</t>
  </si>
  <si>
    <t>7497271045</t>
  </si>
  <si>
    <t>Demontáže zařízení trakčního vedení stožáru konzoly TV - demontáž stávajícího zařízení se všemi pomocnými doplňujícími úpravami, včetně upevnění</t>
  </si>
  <si>
    <t>-616004125</t>
  </si>
  <si>
    <t>24</t>
  </si>
  <si>
    <t>7497350020</t>
  </si>
  <si>
    <t>Montáž závěsu na konzole bez přídavného lana</t>
  </si>
  <si>
    <t>-847475565</t>
  </si>
  <si>
    <t>25</t>
  </si>
  <si>
    <t>7497300020</t>
  </si>
  <si>
    <t>Vodiče trakčního vedení  Závěs na konzole</t>
  </si>
  <si>
    <t>-1396794835</t>
  </si>
  <si>
    <t>26</t>
  </si>
  <si>
    <t>7497350025</t>
  </si>
  <si>
    <t>Montáž závěsu na konzole s přídavným lanem</t>
  </si>
  <si>
    <t>76689517</t>
  </si>
  <si>
    <t>27</t>
  </si>
  <si>
    <t>7497300030</t>
  </si>
  <si>
    <t>Vodiče trakčního vedení  Závěs na konzole s přídavným lanem</t>
  </si>
  <si>
    <t>1298621874</t>
  </si>
  <si>
    <t>28</t>
  </si>
  <si>
    <t>7497300050</t>
  </si>
  <si>
    <t>Vodiče trakčního vedení  Příplatek 2x plastový izolátor do ramena TV nebo SIK-u</t>
  </si>
  <si>
    <t>344455939</t>
  </si>
  <si>
    <t>29</t>
  </si>
  <si>
    <t>7497350190</t>
  </si>
  <si>
    <t>Montáž křížení sestav</t>
  </si>
  <si>
    <t>693530670</t>
  </si>
  <si>
    <t>30</t>
  </si>
  <si>
    <t>7497300240</t>
  </si>
  <si>
    <t>Vodiče trakčního vedení  Křížení sestav</t>
  </si>
  <si>
    <t>-159963776</t>
  </si>
  <si>
    <t>31</t>
  </si>
  <si>
    <t>7497350200</t>
  </si>
  <si>
    <t>Montáž věšáku troleje</t>
  </si>
  <si>
    <t>-560620639</t>
  </si>
  <si>
    <t>35</t>
  </si>
  <si>
    <t>7497300250</t>
  </si>
  <si>
    <t>Vodiče trakčního vedení  Svorka věšáková bronzová pro lano Bz10 mm2, např. T33/I</t>
  </si>
  <si>
    <t>-575295119</t>
  </si>
  <si>
    <t>36</t>
  </si>
  <si>
    <t>7497300515</t>
  </si>
  <si>
    <t>Vodiče trakčního vedení  lano Bz 10 mm2</t>
  </si>
  <si>
    <t>m</t>
  </si>
  <si>
    <t>-134202374</t>
  </si>
  <si>
    <t>34</t>
  </si>
  <si>
    <t>7499700040</t>
  </si>
  <si>
    <t>Konstrukční prvky trakčního vedení  Spojka vrubová pro lano Bz 10mm2, např. K48/I</t>
  </si>
  <si>
    <t>262144</t>
  </si>
  <si>
    <t>-490102489</t>
  </si>
  <si>
    <t>32</t>
  </si>
  <si>
    <t>7497350202</t>
  </si>
  <si>
    <t>Montáž věšáku troleje pohyblivý s proměnnou délkou</t>
  </si>
  <si>
    <t>679271949</t>
  </si>
  <si>
    <t>33</t>
  </si>
  <si>
    <t>7497300260</t>
  </si>
  <si>
    <t>Vodiče trakčního vedení  Věšák troleje pohyblivý s proměnnou délkou</t>
  </si>
  <si>
    <t>646151807</t>
  </si>
  <si>
    <t>37</t>
  </si>
  <si>
    <t>7497350270</t>
  </si>
  <si>
    <t>Montáž pevného bodu kompenzované sestavy</t>
  </si>
  <si>
    <t>1688206074</t>
  </si>
  <si>
    <t>38</t>
  </si>
  <si>
    <t>7497300330</t>
  </si>
  <si>
    <t>Vodiče trakčního vedení  Pevný bod kompenzované sestavy</t>
  </si>
  <si>
    <t>313686745</t>
  </si>
  <si>
    <t>39</t>
  </si>
  <si>
    <t>7497350290</t>
  </si>
  <si>
    <t>Montáž kotvení pevného bodu na stožár T, P, 2T, DS</t>
  </si>
  <si>
    <t>-1737667746</t>
  </si>
  <si>
    <t>44</t>
  </si>
  <si>
    <t>7497300340</t>
  </si>
  <si>
    <t>Vodiče trakčního vedení  Materiál sestavení pro kotvení pevného bodu na stož. T, P, 2T, DS</t>
  </si>
  <si>
    <t>2005028352</t>
  </si>
  <si>
    <t>40</t>
  </si>
  <si>
    <t>7497350320</t>
  </si>
  <si>
    <t>Upevnění kotevních lan pevného bodu na nosné lano</t>
  </si>
  <si>
    <t>1293350661</t>
  </si>
  <si>
    <t>41</t>
  </si>
  <si>
    <t>7497300390</t>
  </si>
  <si>
    <t>Vodiče trakčního vedení  Materiál sestavení pro upevnění kotevních lan pev. bodu na nosné lano</t>
  </si>
  <si>
    <t>184374691</t>
  </si>
  <si>
    <t>42</t>
  </si>
  <si>
    <t>7497350330</t>
  </si>
  <si>
    <t>Montáž lan pevných bodů a odtahů 50 mm2 Bz, Fe</t>
  </si>
  <si>
    <t>577013203</t>
  </si>
  <si>
    <t>43</t>
  </si>
  <si>
    <t>7497300540</t>
  </si>
  <si>
    <t>Vodiče trakčního vedení  lano 50 mm2 Bz (např. lano nosné, směrové, příčné, pevných bodů, odtahů)</t>
  </si>
  <si>
    <t>1659758689</t>
  </si>
  <si>
    <t>45</t>
  </si>
  <si>
    <t>7497350420</t>
  </si>
  <si>
    <t>Vložení izolace v podélných a příčných polích</t>
  </si>
  <si>
    <t>293478034</t>
  </si>
  <si>
    <t>46</t>
  </si>
  <si>
    <t>7497300280</t>
  </si>
  <si>
    <t>Vodiče trakčního vedení  Spojka  2  lan    nebo    TR + lana</t>
  </si>
  <si>
    <t>-1329847742</t>
  </si>
  <si>
    <t>47</t>
  </si>
  <si>
    <t>7497350442</t>
  </si>
  <si>
    <t>Montáž pohyblivého kotvení sestavy trakčního vedení troleje a nosného lana na stožár BP 10 kN</t>
  </si>
  <si>
    <t>-724190722</t>
  </si>
  <si>
    <t>48</t>
  </si>
  <si>
    <t>7497300570</t>
  </si>
  <si>
    <t>Vodiče trakčního vedení  Pohyb. kotvení sestavy TV, TR+NL na BP  -  10kN</t>
  </si>
  <si>
    <t>1323276449</t>
  </si>
  <si>
    <t>49</t>
  </si>
  <si>
    <t>7497350625</t>
  </si>
  <si>
    <t>Montáž ochranného koše 2 sady závaží</t>
  </si>
  <si>
    <t>463778702</t>
  </si>
  <si>
    <t>50</t>
  </si>
  <si>
    <t>7497300720</t>
  </si>
  <si>
    <t>Vodiče trakčního vedení  Ochranný koš - 2 sady závaží</t>
  </si>
  <si>
    <t>-89617330</t>
  </si>
  <si>
    <t>51</t>
  </si>
  <si>
    <t>7497350640</t>
  </si>
  <si>
    <t>Pevné kotvení sestavy trakčního vedení na stožár BP, T, 2xT, 2T/2TB - do 15 kN</t>
  </si>
  <si>
    <t>1178888206</t>
  </si>
  <si>
    <t>52</t>
  </si>
  <si>
    <t>7497300730</t>
  </si>
  <si>
    <t>Vodiče trakčního vedení  Pevné kotv. sestavy TV na BP, T, 2xT, 2T/2TB - do 15kN</t>
  </si>
  <si>
    <t>1784602985</t>
  </si>
  <si>
    <t>53</t>
  </si>
  <si>
    <t>7497350675</t>
  </si>
  <si>
    <t>Zakotvení stožáru BP (21-40 kN) nebo T (21-30 kN)</t>
  </si>
  <si>
    <t>-730530022</t>
  </si>
  <si>
    <t>54</t>
  </si>
  <si>
    <t>7497300770</t>
  </si>
  <si>
    <t>Vodiče trakčního vedení  Zakotvení stožáru BP  (21 - 40kN), stožáru T  (21 - 30kN)</t>
  </si>
  <si>
    <t>1064095935</t>
  </si>
  <si>
    <t>55</t>
  </si>
  <si>
    <t>7497350700</t>
  </si>
  <si>
    <t>Tažení nosného lana do 120 mm2 Bz, Cu</t>
  </si>
  <si>
    <t>-369554498</t>
  </si>
  <si>
    <t>56</t>
  </si>
  <si>
    <t>-3953470</t>
  </si>
  <si>
    <t>57</t>
  </si>
  <si>
    <t>7497350710</t>
  </si>
  <si>
    <t>Tažení troleje do 150 mm2 Cu</t>
  </si>
  <si>
    <t>-1095028034</t>
  </si>
  <si>
    <t>58</t>
  </si>
  <si>
    <t>7497300860</t>
  </si>
  <si>
    <t>Vodiče trakčního vedení  Trolejový drát  100 mm2 Cu</t>
  </si>
  <si>
    <t>1925886052</t>
  </si>
  <si>
    <t>59</t>
  </si>
  <si>
    <t>7497350720</t>
  </si>
  <si>
    <t>Výšková regulace troleje</t>
  </si>
  <si>
    <t>362060910</t>
  </si>
  <si>
    <t>60</t>
  </si>
  <si>
    <t>7497350734</t>
  </si>
  <si>
    <t>Montáž definitivní regulace pohyblivého kotvení nosného lana a troleje</t>
  </si>
  <si>
    <t>-1813310512</t>
  </si>
  <si>
    <t>61</t>
  </si>
  <si>
    <t>7497350750</t>
  </si>
  <si>
    <t>Zajištění kotvení nosného lana a troleje všech sestavení</t>
  </si>
  <si>
    <t>-179225435</t>
  </si>
  <si>
    <t>62</t>
  </si>
  <si>
    <t>7497350760</t>
  </si>
  <si>
    <t>Zkouška trakčního vedení vlastností mechanických - prvotní zkouška dodaného zařízení podle TKP</t>
  </si>
  <si>
    <t>km</t>
  </si>
  <si>
    <t>1397406138</t>
  </si>
  <si>
    <t>63</t>
  </si>
  <si>
    <t>7497350765</t>
  </si>
  <si>
    <t>Zkouška trakčního vedení vlastností elektrických - prvotní zkouška dodaného zařízení podle TKP</t>
  </si>
  <si>
    <t>1621103736</t>
  </si>
  <si>
    <t>120</t>
  </si>
  <si>
    <t>7497351010</t>
  </si>
  <si>
    <t>Montáž kotvení svodu z odpojovače s připojením na trakční vedení jednoho na stožár BP</t>
  </si>
  <si>
    <t>-932385792</t>
  </si>
  <si>
    <t>121</t>
  </si>
  <si>
    <t>7497301210</t>
  </si>
  <si>
    <t>Vodiče trakčního vedení  Kotvení svodu z odpoj. s připoj. na TV - BP</t>
  </si>
  <si>
    <t>1723566820</t>
  </si>
  <si>
    <t>64</t>
  </si>
  <si>
    <t>7497351130</t>
  </si>
  <si>
    <t>Montáž proudového propojení troleje s nosným lanem</t>
  </si>
  <si>
    <t>1156720748</t>
  </si>
  <si>
    <t>65</t>
  </si>
  <si>
    <t>7497301390</t>
  </si>
  <si>
    <t>Vodiče trakčního vedení  Proudové propojení  troleje s nosným lanem</t>
  </si>
  <si>
    <t>1666409570</t>
  </si>
  <si>
    <t>66</t>
  </si>
  <si>
    <t>7497351135</t>
  </si>
  <si>
    <t>Montáž proudového propojení sestav trakčního vedení</t>
  </si>
  <si>
    <t>-799845089</t>
  </si>
  <si>
    <t>67</t>
  </si>
  <si>
    <t>7497301400</t>
  </si>
  <si>
    <t>Vodiče trakčního vedení  Proudové propojení sestav TV</t>
  </si>
  <si>
    <t>-300133326</t>
  </si>
  <si>
    <t>68</t>
  </si>
  <si>
    <t>7497351400</t>
  </si>
  <si>
    <t>Upevnění konzol středové, stranové</t>
  </si>
  <si>
    <t>-1298351727</t>
  </si>
  <si>
    <t>69</t>
  </si>
  <si>
    <t>7497301800</t>
  </si>
  <si>
    <t>Vodiče trakčního vedení  Materiál sestavení pro upevnění konzol středové,stranové</t>
  </si>
  <si>
    <t>-583671913</t>
  </si>
  <si>
    <t>70</t>
  </si>
  <si>
    <t>7497351405</t>
  </si>
  <si>
    <t>Upevnění konzol dvou konzol</t>
  </si>
  <si>
    <t>1048333679</t>
  </si>
  <si>
    <t>71</t>
  </si>
  <si>
    <t>7497301810</t>
  </si>
  <si>
    <t>Vodiče trakčního vedení  Materiál sestavení pro upevnění 2 konzol</t>
  </si>
  <si>
    <t>1888225541</t>
  </si>
  <si>
    <t>74</t>
  </si>
  <si>
    <t>7497351420</t>
  </si>
  <si>
    <t>Připevnění kozlíku na stožár T, P</t>
  </si>
  <si>
    <t>-1432252468</t>
  </si>
  <si>
    <t>75</t>
  </si>
  <si>
    <t>7497301820</t>
  </si>
  <si>
    <t>Vodiče trakčního vedení  Kozlík vč.upevň.materiálu  na stožár T, P</t>
  </si>
  <si>
    <t>-185967233</t>
  </si>
  <si>
    <t>72</t>
  </si>
  <si>
    <t>7497351425</t>
  </si>
  <si>
    <t>Připevnění kozlíku na stožár BP</t>
  </si>
  <si>
    <t>1789211402</t>
  </si>
  <si>
    <t>73</t>
  </si>
  <si>
    <t>7497301830</t>
  </si>
  <si>
    <t>Vodiče trakčního vedení  Kozlík vč.upevň.materiálu  na stožár BP</t>
  </si>
  <si>
    <t>-1215601044</t>
  </si>
  <si>
    <t>76</t>
  </si>
  <si>
    <t>7497351590</t>
  </si>
  <si>
    <t>Montáž ukolejnění s průrazkou T, P, 2T, BP, DS, OK - 1 vodič</t>
  </si>
  <si>
    <t>-1600799954</t>
  </si>
  <si>
    <t>77</t>
  </si>
  <si>
    <t>7497301980</t>
  </si>
  <si>
    <t>Vodiče trakčního vedení  Ukolejnění s průrazkou T, P, 2T, BP, DS, OK   - 1 vodič</t>
  </si>
  <si>
    <t>-380205196</t>
  </si>
  <si>
    <t>124</t>
  </si>
  <si>
    <t>7497351595</t>
  </si>
  <si>
    <t>Montáž ukolejnění s průrazkou T, P, 2T, BP, DS, OK - 2 vodiče</t>
  </si>
  <si>
    <t>541206970</t>
  </si>
  <si>
    <t>125</t>
  </si>
  <si>
    <t>7497301990</t>
  </si>
  <si>
    <t>Vodiče trakčního vedení  Ukolejnění s průrazkou T, P, 2T, BP, DS, OK  - 2 vodiče</t>
  </si>
  <si>
    <t>1609459339</t>
  </si>
  <si>
    <t>78</t>
  </si>
  <si>
    <t>7497351730</t>
  </si>
  <si>
    <t>Montáž ochranných sítí svislých</t>
  </si>
  <si>
    <t>1440538989</t>
  </si>
  <si>
    <t>79</t>
  </si>
  <si>
    <t>7497302210</t>
  </si>
  <si>
    <t>Vodiče trakčního vedení  Ochranná síť svislá</t>
  </si>
  <si>
    <t>-1206161687</t>
  </si>
  <si>
    <t>122</t>
  </si>
  <si>
    <t>7497351735</t>
  </si>
  <si>
    <t>Montáž ochranných sítí šikmých - mosty</t>
  </si>
  <si>
    <t>-1256618076</t>
  </si>
  <si>
    <t>123</t>
  </si>
  <si>
    <t>7497302220</t>
  </si>
  <si>
    <t>Vodiče trakčního vedení  Ochranná síť šikmá _mosty</t>
  </si>
  <si>
    <t>-475572801</t>
  </si>
  <si>
    <t>80</t>
  </si>
  <si>
    <t>7497351750</t>
  </si>
  <si>
    <t>Připevnění štítu návěstního</t>
  </si>
  <si>
    <t>531383472</t>
  </si>
  <si>
    <t>81</t>
  </si>
  <si>
    <t>7497302230</t>
  </si>
  <si>
    <t>Vodiče trakčního vedení  Materiál sestavení návěstní štít do sestavy TV</t>
  </si>
  <si>
    <t>121773454</t>
  </si>
  <si>
    <t>82</t>
  </si>
  <si>
    <t>7497351770</t>
  </si>
  <si>
    <t>Montáž výstražných tabulek na stožáru T, P, BP, DS</t>
  </si>
  <si>
    <t>1158507012</t>
  </si>
  <si>
    <t>83</t>
  </si>
  <si>
    <t>7497302250</t>
  </si>
  <si>
    <t>Vodiče trakčního vedení  Výstražné tabulky na stožáru T, P, BP, DS</t>
  </si>
  <si>
    <t>-1442999889</t>
  </si>
  <si>
    <t>84</t>
  </si>
  <si>
    <t>7497351780</t>
  </si>
  <si>
    <t>Číslování stožárů a pohonů odpojovačů 1 - 3 znaky</t>
  </si>
  <si>
    <t>1301654879</t>
  </si>
  <si>
    <t>85</t>
  </si>
  <si>
    <t>7497302260</t>
  </si>
  <si>
    <t>Vodiče trakčního vedení  Tabulka číslování stožárů a pohonů odpojovačů 1 - 3 znaky</t>
  </si>
  <si>
    <t>615320804</t>
  </si>
  <si>
    <t>86</t>
  </si>
  <si>
    <t>7497351790</t>
  </si>
  <si>
    <t>Pospojování vodivých konstrukcí proudovou propojkou</t>
  </si>
  <si>
    <t>-784773940</t>
  </si>
  <si>
    <t>87</t>
  </si>
  <si>
    <t>7497302270</t>
  </si>
  <si>
    <t>Vodiče trakčního vedení  Pospojování vodivých konstrukcí  proudovou propojkou</t>
  </si>
  <si>
    <t>1912866410</t>
  </si>
  <si>
    <t>88</t>
  </si>
  <si>
    <t>7497351810</t>
  </si>
  <si>
    <t>Úpravy stávajícího trakčního vedení provizorní stavy za 100 m - obsahuje i veškeré další práce a úpravy na stávajícím trakčního vedení, nutné ke zprovoznění trakčního vedení</t>
  </si>
  <si>
    <t>-812323597</t>
  </si>
  <si>
    <t>89</t>
  </si>
  <si>
    <t>7497351820</t>
  </si>
  <si>
    <t>Aktualizace KSU a TP dle kolejových postupů za 100 m zprovozňované skupiny - po každém stavebním postupu</t>
  </si>
  <si>
    <t>-1590167621</t>
  </si>
  <si>
    <t>90</t>
  </si>
  <si>
    <t>7497351830</t>
  </si>
  <si>
    <t>Aktualizace trakčního vedení dle kolejových postupů za 100 m zprovozňované skupiny - po každém stavebním postupu</t>
  </si>
  <si>
    <t>-1149294654</t>
  </si>
  <si>
    <t>96</t>
  </si>
  <si>
    <t>7497371025</t>
  </si>
  <si>
    <t>Demontáže zařízení trakčního vedení závěsu odtahu troleje, nosného lana - demontáž stávajícího zařízení se všemi pomocnými doplňujícími úpravami</t>
  </si>
  <si>
    <t>-1426099892</t>
  </si>
  <si>
    <t>97</t>
  </si>
  <si>
    <t>7497371035</t>
  </si>
  <si>
    <t>Demontáže zařízení trakčního vedení závěsu přídavného lana pro nosné lano - demontáž stávajícího zařízení se všemi pomocnými doplňujícími úpravami</t>
  </si>
  <si>
    <t>398817586</t>
  </si>
  <si>
    <t>98</t>
  </si>
  <si>
    <t>7497371040</t>
  </si>
  <si>
    <t>Demontáže zařízení trakčního vedení závěsu věšáku - demontáž stávajícího zařízení se všemi pomocnými doplňujícími úpravami, úplná</t>
  </si>
  <si>
    <t>1954652322</t>
  </si>
  <si>
    <t>99</t>
  </si>
  <si>
    <t>7497371045</t>
  </si>
  <si>
    <t>Demontáže zařízení trakčního vedení závěsu podélné nebo příčné proudové propojky - demontáž stávajícího zařízení se všemi pomocnými doplňujícími úpravami</t>
  </si>
  <si>
    <t>846038456</t>
  </si>
  <si>
    <t>100</t>
  </si>
  <si>
    <t>7497371065</t>
  </si>
  <si>
    <t>Demontáže zařízení trakčního vedení závěsu vložené izolace - demontáž stávajícího zařízení se všemi pomocnými doplňujícími úpravami</t>
  </si>
  <si>
    <t>810106003</t>
  </si>
  <si>
    <t>101</t>
  </si>
  <si>
    <t>7497371070</t>
  </si>
  <si>
    <t>Demontáže zařízení trakčního vedení závěsu pevného bodu - demontáž stávajícího zařízení se všemi pomocnými doplňujícími úpravami, včetně zakotvení</t>
  </si>
  <si>
    <t>33540315</t>
  </si>
  <si>
    <t>102</t>
  </si>
  <si>
    <t>7497371110</t>
  </si>
  <si>
    <t>Demontáže zařízení trakčního vedení troleje včetně nástavků stříhání - demontáž stávajícího zařízení se všemi pomocnými doplňujícími úpravami</t>
  </si>
  <si>
    <t>2096958567</t>
  </si>
  <si>
    <t>103</t>
  </si>
  <si>
    <t>7497371210</t>
  </si>
  <si>
    <t>Demontáže zařízení trakčního vedení nosného lana včetně nástavků stříhání - demontáž stávajícího zařízení se všemi pomocnými doplňujícími úpravami</t>
  </si>
  <si>
    <t>-907464815</t>
  </si>
  <si>
    <t>104</t>
  </si>
  <si>
    <t>7497371315</t>
  </si>
  <si>
    <t>Demontáže zařízení trakčního vedení kotvení troleje, nosného lana pohyblivě - demontáž stávajícího zařízení se všemi pomocnými doplňujícími úpravami</t>
  </si>
  <si>
    <t>-1412665871</t>
  </si>
  <si>
    <t>105</t>
  </si>
  <si>
    <t>7497371510</t>
  </si>
  <si>
    <t>Demontáže zařízení trakčního vedení kotvení svodu - převěsu z odpojovače jednoduché lano - demontáž stávajícího zařízení se všemi pomocnými doplňujícími úpravami</t>
  </si>
  <si>
    <t>-573261527</t>
  </si>
  <si>
    <t>132</t>
  </si>
  <si>
    <t>7497371620</t>
  </si>
  <si>
    <t>Demontáže zařízení trakčního vedení svodu bleskojistky - demontáž stávajícího zařízení se všemi pomocnými doplňujícími úpravami, úplná</t>
  </si>
  <si>
    <t>1187967789</t>
  </si>
  <si>
    <t>106</t>
  </si>
  <si>
    <t>7497371625</t>
  </si>
  <si>
    <t>Demontáže zařízení trakčního vedení svodu ukolejnění konstrukcí a stožárů - demontáž stávajícího zařízení se všemi pomocnými doplňujícími úpravami</t>
  </si>
  <si>
    <t>-1565919629</t>
  </si>
  <si>
    <t>107</t>
  </si>
  <si>
    <t>7497655010</t>
  </si>
  <si>
    <t>Tažné hnací vozidlo k pracovním soupravám pro montáž a demontáž - obsahuje i veškeré výkony tažného hnacího vozidla pro posun montážní techniky v kolejišti</t>
  </si>
  <si>
    <t>hod</t>
  </si>
  <si>
    <t>-376884300</t>
  </si>
  <si>
    <t>108</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</si>
  <si>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</si>
  <si>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</si>
  <si>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-1104931290</t>
  </si>
  <si>
    <t>109</t>
  </si>
  <si>
    <t>7498150525</t>
  </si>
  <si>
    <t>Vyhotovení výchozí revizní zprávy příplatek za každých dalších i započatých 500 000 Kč přes 1 000 000 Kč</t>
  </si>
  <si>
    <t>-2057808696</t>
  </si>
  <si>
    <t>110</t>
  </si>
  <si>
    <t>7498151020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</si>
  <si>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</si>
  <si>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-3921000</t>
  </si>
  <si>
    <t>111</t>
  </si>
  <si>
    <t>7498151025</t>
  </si>
  <si>
    <t>Provedení technické prohlídky a zkoušky na silnoproudém zařízení, zařízení TV, zařízení NS, transformoven, EPZ příplatek za každých dalších i započatých 500 000 Kč přes 1 000 000 Kč</t>
  </si>
  <si>
    <t>603494626</t>
  </si>
  <si>
    <t>113</t>
  </si>
  <si>
    <t>7498156010</t>
  </si>
  <si>
    <t>Měření dotykových napětí u trakčního stožáru - obsahuje i cenu měření a kontrolu parametrů trolejových vedení a trakčních zařízení podle požadavku ČSN, jejich vyhodnocení včetně nájmu mechanizmu a měřících zařízení</t>
  </si>
  <si>
    <t>-3469949</t>
  </si>
  <si>
    <t>114</t>
  </si>
  <si>
    <t>7498351010</t>
  </si>
  <si>
    <t>Vydání průkazu způsobilosti pro funkční celek, provizorní stav - vyhotovení dokladu o silnoproudých zařízeních a vydání průkazu způsobilosti</t>
  </si>
  <si>
    <t>-869189065</t>
  </si>
  <si>
    <t>115</t>
  </si>
  <si>
    <t>9902400300</t>
  </si>
  <si>
    <t>Doprava jednosměrná (např. nakupovaného materiálu) mechanizací o nosnosti přes 3,5 t objemnějšího kusového materiálu (prefabrikátů, stožárů, výhybek, rozvaděčů, vybouraných hmot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</si>
  <si>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t</t>
  </si>
  <si>
    <t>-1537440760</t>
  </si>
  <si>
    <t>P</t>
  </si>
  <si>
    <t>Poznámka k položce:_x000D_
Měrnou jednotkou je t přepravovaného materiálu.</t>
  </si>
  <si>
    <t>116</t>
  </si>
  <si>
    <t>9902401200</t>
  </si>
  <si>
    <t>Doprava jednosměrná (např. nakupovaného materiálu) mechanizací o nosnosti přes 3,5 t objemnějšího kusového materiálu (prefabrikátů, stožárů, výhybek, rozvaděčů, vybouraných hmot atd.) do 350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</si>
  <si>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-999753159</t>
  </si>
  <si>
    <t>117</t>
  </si>
  <si>
    <t>9903200200</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</si>
  <si>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</si>
  <si>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-1698692594</t>
  </si>
  <si>
    <t>118</t>
  </si>
  <si>
    <t>9909000100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</si>
  <si>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</si>
  <si>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710460471</t>
  </si>
  <si>
    <t>119</t>
  </si>
  <si>
    <t>9909000500</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</si>
  <si>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</si>
  <si>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1782063890</t>
  </si>
  <si>
    <t>2021-01-07- - 02 - Trakční vedení (URS)</t>
  </si>
  <si>
    <t>HSV - Práce a dodávky HSV</t>
  </si>
  <si>
    <t xml:space="preserve">    1 - Zemní práce</t>
  </si>
  <si>
    <t>M - Práce a dodávky M</t>
  </si>
  <si>
    <t xml:space="preserve">    46-M - Zemní práce při extr.mont.pracích</t>
  </si>
  <si>
    <t>HSV</t>
  </si>
  <si>
    <t>Práce a dodávky HSV</t>
  </si>
  <si>
    <t>Zemní práce</t>
  </si>
  <si>
    <t>111211101</t>
  </si>
  <si>
    <t>Odstranění křovin a stromů s odstraněním kořenů ručně průměru kmene do 100 mm jakékoliv plochy v rovině nebo ve svahu o sklonu do 1:5</t>
  </si>
  <si>
    <t>m2</t>
  </si>
  <si>
    <t>CS ÚRS 2021 01</t>
  </si>
  <si>
    <t>-1117840861</t>
  </si>
  <si>
    <t>111211201</t>
  </si>
  <si>
    <t>Odstranění křovin a stromů s odstraněním kořenů ručně průměru kmene do 100 mm jakékoliv plochy v rovině nebo ve svahu o sklonu přes 1:5</t>
  </si>
  <si>
    <t>-1743230066</t>
  </si>
  <si>
    <t>181951111</t>
  </si>
  <si>
    <t>Úprava pláně vyrovnáním výškových rozdílů strojně v hornině třídy těžitelnosti I, skupiny 1 až 3 bez zhutnění</t>
  </si>
  <si>
    <t>-1177235740</t>
  </si>
  <si>
    <t>182151111</t>
  </si>
  <si>
    <t>Svahování trvalých svahů do projektovaných profilů strojně s potřebným přemístěním výkopku při svahování v zářezech v hornině třídy těžitelnosti I, skupiny 1 až 3</t>
  </si>
  <si>
    <t>1420056532</t>
  </si>
  <si>
    <t>Práce a dodávky M</t>
  </si>
  <si>
    <t>46-M</t>
  </si>
  <si>
    <t>Zemní práce při extr.mont.pracích</t>
  </si>
  <si>
    <t>468051131</t>
  </si>
  <si>
    <t>Bourání základu železobetonového</t>
  </si>
  <si>
    <t>875171597</t>
  </si>
  <si>
    <t>2021-01-07-- - 03-VON</t>
  </si>
  <si>
    <t>VRN - Vedlejší rozpočtové náklady</t>
  </si>
  <si>
    <t>VRN</t>
  </si>
  <si>
    <t>Vedlejší rozpočtové náklady</t>
  </si>
  <si>
    <t>022101001</t>
  </si>
  <si>
    <t>Geodetické práce Geodetické práce před opravou</t>
  </si>
  <si>
    <t>%</t>
  </si>
  <si>
    <t>2012443635</t>
  </si>
  <si>
    <t>022101021</t>
  </si>
  <si>
    <t>Geodetické práce Geodetické práce po ukončení opravy</t>
  </si>
  <si>
    <t>397151394</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</si>
  <si>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</si>
  <si>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</si>
  <si>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-1043958922</t>
  </si>
  <si>
    <t>023122001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</si>
  <si>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</si>
  <si>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-121279803</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</si>
  <si>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</si>
  <si>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</si>
  <si>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1071548611</t>
  </si>
  <si>
    <t>024101301</t>
  </si>
  <si>
    <t>Inženýrská činnost posudky (např. statické aj.) a dozory</t>
  </si>
  <si>
    <t>-842543629</t>
  </si>
  <si>
    <t>029101001</t>
  </si>
  <si>
    <t>Ostatní náklady Náklady na informační cedule, desky, publikační náklady, aj.</t>
  </si>
  <si>
    <t>-89797885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</si>
  <si>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</si>
  <si>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</si>
  <si>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1685444768</t>
  </si>
  <si>
    <t>032103001</t>
  </si>
  <si>
    <t>Územní vlivy ztížené dopravní podmínky</t>
  </si>
  <si>
    <t>1865701327</t>
  </si>
  <si>
    <t>032104001</t>
  </si>
  <si>
    <t>Územní vlivy práce na těžce přístupných místech</t>
  </si>
  <si>
    <t>1818064034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</si>
  <si>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</si>
  <si>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</si>
  <si>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</si>
  <si>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</si>
  <si>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</si>
  <si>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</si>
  <si>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</si>
  <si>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</si>
  <si>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</si>
  <si>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</si>
  <si>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</si>
  <si>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</si>
  <si>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</si>
  <si>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</si>
  <si>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</si>
  <si>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</si>
  <si>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</si>
  <si>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</si>
  <si>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</si>
  <si>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</si>
  <si>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</si>
  <si>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</si>
  <si>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</si>
  <si>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</si>
  <si>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</si>
  <si>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</si>
  <si>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</si>
  <si>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</si>
  <si>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</si>
  <si>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</si>
  <si>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</si>
  <si>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</si>
  <si>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</si>
  <si>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</si>
  <si>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</si>
  <si>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</si>
  <si>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</si>
  <si>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</si>
  <si>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</si>
  <si>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</si>
  <si>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</si>
  <si>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</si>
  <si>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</si>
  <si>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</si>
  <si>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</si>
  <si>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</si>
  <si>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</si>
  <si>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</si>
  <si>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</si>
  <si>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</si>
  <si>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</si>
  <si>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</si>
  <si>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</si>
  <si>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</si>
  <si>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</si>
  <si>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</si>
  <si>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</si>
  <si>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</si>
  <si>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</si>
  <si>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</si>
  <si>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</si>
  <si>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</si>
  <si>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</si>
  <si>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</si>
  <si>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</si>
  <si>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</si>
  <si>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</si>
  <si>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</si>
  <si>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</si>
  <si>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</si>
  <si>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</si>
  <si>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</si>
  <si>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</si>
  <si>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</si>
  <si>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</si>
  <si>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</si>
  <si>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</si>
  <si>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</si>
  <si>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</si>
  <si>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</si>
  <si>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</si>
  <si>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</si>
  <si>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</si>
  <si>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</si>
  <si>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</si>
  <si>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</si>
  <si>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</si>
  <si>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</si>
  <si>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</si>
  <si>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</si>
  <si>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</si>
  <si>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</si>
  <si>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</si>
  <si>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</si>
  <si>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</si>
  <si>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</si>
  <si>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</si>
  <si>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</si>
  <si>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</si>
  <si>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</si>
  <si>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</si>
  <si>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</si>
  <si>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</si>
  <si>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</si>
  <si>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</si>
  <si>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</si>
  <si>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</si>
  <si>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</si>
  <si>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</si>
  <si>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</si>
  <si>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</si>
  <si>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</si>
  <si>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</si>
  <si>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</si>
  <si>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</si>
  <si>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</si>
  <si>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</si>
  <si>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</si>
  <si>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</si>
  <si>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</si>
  <si>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</si>
  <si>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</si>
  <si>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</si>
  <si>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</si>
  <si>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</si>
  <si>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</si>
  <si>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</si>
  <si>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</si>
  <si>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</si>
  <si>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</si>
  <si>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</si>
  <si>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</si>
  <si>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</si>
  <si>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</si>
  <si>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</si>
  <si>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</si>
  <si>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</si>
  <si>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</si>
  <si>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</si>
  <si>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</si>
  <si>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</si>
  <si>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</si>
  <si>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</si>
  <si>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</si>
  <si>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</si>
  <si>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</si>
  <si>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</si>
  <si>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</si>
  <si>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</si>
  <si>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</si>
  <si>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</si>
  <si>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</si>
  <si>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</si>
  <si>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</si>
  <si>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</si>
  <si>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</si>
  <si>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</si>
  <si>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</si>
  <si>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</si>
  <si>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</si>
  <si>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</si>
  <si>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</si>
  <si>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</si>
  <si>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</si>
  <si>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</si>
  <si>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</si>
  <si>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</si>
  <si>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</si>
  <si>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</si>
  <si>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</si>
  <si>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</si>
  <si>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</si>
  <si>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</si>
  <si>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</si>
  <si>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</si>
  <si>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</si>
  <si>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</si>
  <si>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</si>
  <si>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</si>
  <si>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</si>
  <si>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</si>
  <si>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</si>
  <si>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</si>
  <si>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</si>
  <si>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VZ65421003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</si>
</sst>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3" fillId="0" borderId="0" applyNumberFormat="0" applyFill="0" applyBorder="0" applyAlignment="0" applyProtection="0"/>
  </cellStyleXfs>
  <cellXfs count="3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Alignment="1">
      <alignment horizontal="center"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4"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4"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18" fillId="5" borderId="9" xfId="0" applyFont="1" applyFill="1" applyBorder="1" applyAlignment="1">
      <alignment horizontal="center" vertical="center"/>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0" fillId="0" borderId="0" xfId="0" applyFont="1" applyAlignment="1">
      <alignment horizontal="left" vertical="center"/>
    </xf>
    <xf numFmtId="0" fontId="20" fillId="0" borderId="0" xfId="0" applyFont="1" applyAlignment="1">
      <alignment vertical="center"/>
    </xf>
    <xf numFmtId="4" fontId="20" fillId="0" borderId="0" xfId="0" applyNumberFormat="1" applyFont="1" applyAlignment="1">
      <alignment vertical="center"/>
    </xf>
    <xf numFmtId="0" fontId="4" fillId="0" borderId="0" xfId="0" applyFont="1" applyAlignment="1">
      <alignment horizontal="center" vertical="center"/>
    </xf>
    <xf numFmtId="4" fontId="16" fillId="0" borderId="15" xfId="0" applyNumberFormat="1" applyFont="1" applyBorder="1" applyAlignment="1">
      <alignment vertical="center"/>
    </xf>
    <xf numFmtId="4" fontId="16" fillId="0" borderId="0" xfId="0" applyNumberFormat="1" applyFont="1" applyBorder="1" applyAlignment="1">
      <alignment vertical="center"/>
    </xf>
    <xf numFmtId="166" fontId="16" fillId="0" borderId="0" xfId="0" applyNumberFormat="1" applyFont="1" applyBorder="1" applyAlignment="1">
      <alignment vertical="center"/>
    </xf>
    <xf numFmtId="4" fontId="16" fillId="0" borderId="16" xfId="0" applyNumberFormat="1" applyFont="1" applyBorder="1" applyAlignment="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4" xfId="0" applyFont="1" applyBorder="1" applyAlignment="1">
      <alignment vertical="center"/>
    </xf>
    <xf numFmtId="0" fontId="23" fillId="0" borderId="0" xfId="0" applyFont="1" applyAlignment="1">
      <alignment vertical="center"/>
    </xf>
    <xf numFmtId="0" fontId="24" fillId="0" borderId="0" xfId="0" applyFont="1" applyAlignment="1">
      <alignment vertical="center"/>
    </xf>
    <xf numFmtId="0" fontId="3" fillId="0" borderId="0" xfId="0" applyFont="1" applyAlignment="1">
      <alignment horizontal="center" vertical="center"/>
    </xf>
    <xf numFmtId="4" fontId="25" fillId="0" borderId="15" xfId="0" applyNumberFormat="1" applyFont="1" applyBorder="1" applyAlignment="1">
      <alignment vertical="center"/>
    </xf>
    <xf numFmtId="4" fontId="25" fillId="0" borderId="0" xfId="0" applyNumberFormat="1" applyFont="1" applyBorder="1" applyAlignment="1">
      <alignment vertical="center"/>
    </xf>
    <xf numFmtId="166" fontId="25" fillId="0" borderId="0" xfId="0" applyNumberFormat="1" applyFont="1" applyBorder="1" applyAlignment="1">
      <alignment vertical="center"/>
    </xf>
    <xf numFmtId="4" fontId="25" fillId="0" borderId="16" xfId="0" applyNumberFormat="1" applyFont="1" applyBorder="1" applyAlignment="1">
      <alignment vertical="center"/>
    </xf>
    <xf numFmtId="0" fontId="5" fillId="0" borderId="0" xfId="0" applyFont="1" applyAlignment="1">
      <alignment horizontal="left" vertical="center"/>
    </xf>
    <xf numFmtId="4" fontId="25" fillId="0" borderId="20" xfId="0" applyNumberFormat="1" applyFont="1" applyBorder="1" applyAlignment="1">
      <alignment vertical="center"/>
    </xf>
    <xf numFmtId="4" fontId="25" fillId="0" borderId="21" xfId="0" applyNumberFormat="1" applyFont="1" applyBorder="1" applyAlignment="1">
      <alignment vertical="center"/>
    </xf>
    <xf numFmtId="166" fontId="25" fillId="0" borderId="21" xfId="0" applyNumberFormat="1" applyFont="1" applyBorder="1" applyAlignment="1">
      <alignment vertical="center"/>
    </xf>
    <xf numFmtId="4" fontId="25" fillId="0" borderId="22" xfId="0" applyNumberFormat="1" applyFont="1" applyBorder="1" applyAlignment="1">
      <alignment vertical="center"/>
    </xf>
    <xf numFmtId="0" fontId="26"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4" fillId="0" borderId="0" xfId="0" applyFont="1" applyAlignment="1">
      <alignment horizontal="lef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18" fillId="5" borderId="0" xfId="0" applyFont="1" applyFill="1" applyAlignment="1">
      <alignment horizontal="left" vertical="center"/>
    </xf>
    <xf numFmtId="0" fontId="18" fillId="5" borderId="0" xfId="0" applyFont="1" applyFill="1" applyAlignment="1">
      <alignment horizontal="right" vertical="center"/>
    </xf>
    <xf numFmtId="0" fontId="27"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18" fillId="5" borderId="17" xfId="0" applyFont="1" applyFill="1" applyBorder="1" applyAlignment="1">
      <alignment horizontal="center" vertical="center" wrapText="1"/>
    </xf>
    <xf numFmtId="0" fontId="18" fillId="5" borderId="18" xfId="0" applyFont="1" applyFill="1" applyBorder="1" applyAlignment="1">
      <alignment horizontal="center" vertical="center" wrapText="1"/>
    </xf>
    <xf numFmtId="0" fontId="18"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0" fillId="0" borderId="0" xfId="0" applyNumberFormat="1" applyFont="1" applyAlignment="1"/>
    <xf numFmtId="166" fontId="28" fillId="0" borderId="13" xfId="0" applyNumberFormat="1" applyFont="1" applyBorder="1" applyAlignment="1"/>
    <xf numFmtId="166" fontId="28" fillId="0" borderId="14" xfId="0" applyNumberFormat="1" applyFont="1" applyBorder="1" applyAlignment="1"/>
    <xf numFmtId="4" fontId="29" fillId="0" borderId="0" xfId="0" applyNumberFormat="1" applyFont="1" applyAlignment="1">
      <alignment vertical="center"/>
    </xf>
    <xf numFmtId="0" fontId="7" fillId="0" borderId="4" xfId="0" applyFont="1" applyBorder="1" applyAlignment="1"/>
    <xf numFmtId="0" fontId="7" fillId="0" borderId="0" xfId="0" applyFont="1" applyAlignment="1">
      <alignment horizontal="left"/>
    </xf>
    <xf numFmtId="0" fontId="6" fillId="0" borderId="0" xfId="0" applyFont="1" applyAlignment="1">
      <alignment horizontal="left"/>
    </xf>
    <xf numFmtId="0" fontId="7" fillId="0" borderId="0" xfId="0" applyFont="1" applyAlignment="1" applyProtection="1">
      <protection locked="0"/>
    </xf>
    <xf numFmtId="4" fontId="6" fillId="0" borderId="0" xfId="0" applyNumberFormat="1" applyFont="1" applyAlignment="1"/>
    <xf numFmtId="0" fontId="7" fillId="0" borderId="15" xfId="0" applyFont="1" applyBorder="1" applyAlignment="1"/>
    <xf numFmtId="0" fontId="7" fillId="0" borderId="0" xfId="0" applyFont="1" applyBorder="1" applyAlignment="1"/>
    <xf numFmtId="166" fontId="7" fillId="0" borderId="0" xfId="0" applyNumberFormat="1" applyFont="1" applyBorder="1" applyAlignment="1"/>
    <xf numFmtId="166" fontId="7" fillId="0" borderId="16"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0" fillId="0" borderId="4" xfId="0" applyFont="1" applyBorder="1" applyAlignment="1" applyProtection="1">
      <alignment vertical="center"/>
      <protection locked="0"/>
    </xf>
    <xf numFmtId="0" fontId="18" fillId="0" borderId="23" xfId="0" applyFont="1" applyBorder="1" applyAlignment="1" applyProtection="1">
      <alignment horizontal="center" vertical="center"/>
      <protection locked="0"/>
    </xf>
    <xf numFmtId="49" fontId="18" fillId="0" borderId="23" xfId="0" applyNumberFormat="1" applyFont="1" applyBorder="1" applyAlignment="1" applyProtection="1">
      <alignment horizontal="left" vertical="center" wrapText="1"/>
      <protection locked="0"/>
    </xf>
    <xf numFmtId="0" fontId="18" fillId="0" borderId="23" xfId="0" applyFont="1" applyBorder="1" applyAlignment="1" applyProtection="1">
      <alignment horizontal="left" vertical="center" wrapText="1"/>
      <protection locked="0"/>
    </xf>
    <xf numFmtId="0" fontId="18" fillId="0" borderId="23" xfId="0" applyFont="1" applyBorder="1" applyAlignment="1" applyProtection="1">
      <alignment horizontal="center" vertical="center" wrapText="1"/>
      <protection locked="0"/>
    </xf>
    <xf numFmtId="167" fontId="18" fillId="0" borderId="23" xfId="0" applyNumberFormat="1" applyFont="1" applyBorder="1" applyAlignment="1" applyProtection="1">
      <alignment vertical="center"/>
      <protection locked="0"/>
    </xf>
    <xf numFmtId="4" fontId="18" fillId="3" borderId="23" xfId="0" applyNumberFormat="1" applyFont="1" applyFill="1" applyBorder="1" applyAlignment="1" applyProtection="1">
      <alignment vertical="center"/>
      <protection locked="0"/>
    </xf>
    <xf numFmtId="4" fontId="18" fillId="0" borderId="23" xfId="0" applyNumberFormat="1" applyFont="1" applyBorder="1" applyAlignment="1" applyProtection="1">
      <alignment vertical="center"/>
      <protection locked="0"/>
    </xf>
    <xf numFmtId="0" fontId="19" fillId="3" borderId="15" xfId="0" applyFont="1" applyFill="1" applyBorder="1" applyAlignment="1" applyProtection="1">
      <alignment horizontal="left" vertical="center"/>
      <protection locked="0"/>
    </xf>
    <xf numFmtId="0" fontId="19" fillId="0" borderId="0" xfId="0" applyFont="1" applyBorder="1" applyAlignment="1">
      <alignment horizontal="center" vertical="center"/>
    </xf>
    <xf numFmtId="166" fontId="19" fillId="0" borderId="0" xfId="0" applyNumberFormat="1" applyFont="1" applyBorder="1" applyAlignment="1">
      <alignment vertical="center"/>
    </xf>
    <xf numFmtId="166" fontId="19" fillId="0" borderId="16" xfId="0" applyNumberFormat="1" applyFont="1" applyBorder="1" applyAlignment="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0" fillId="0" borderId="23" xfId="0" applyFont="1" applyBorder="1" applyAlignment="1" applyProtection="1">
      <alignment horizontal="center" vertical="center"/>
      <protection locked="0"/>
    </xf>
    <xf numFmtId="49" fontId="30" fillId="0" borderId="23" xfId="0" applyNumberFormat="1" applyFont="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0" borderId="23" xfId="0" applyFont="1" applyBorder="1" applyAlignment="1" applyProtection="1">
      <alignment horizontal="center" vertical="center" wrapText="1"/>
      <protection locked="0"/>
    </xf>
    <xf numFmtId="167" fontId="30" fillId="0" borderId="23" xfId="0" applyNumberFormat="1" applyFont="1" applyBorder="1" applyAlignment="1" applyProtection="1">
      <alignment vertical="center"/>
      <protection locked="0"/>
    </xf>
    <xf numFmtId="4" fontId="30" fillId="3" borderId="23" xfId="0" applyNumberFormat="1" applyFont="1" applyFill="1" applyBorder="1" applyAlignment="1" applyProtection="1">
      <alignment vertical="center"/>
      <protection locked="0"/>
    </xf>
    <xf numFmtId="4" fontId="30" fillId="0" borderId="23" xfId="0" applyNumberFormat="1" applyFont="1" applyBorder="1" applyAlignment="1" applyProtection="1">
      <alignment vertical="center"/>
      <protection locked="0"/>
    </xf>
    <xf numFmtId="0" fontId="31" fillId="0" borderId="4" xfId="0" applyFont="1" applyBorder="1" applyAlignment="1">
      <alignment vertical="center"/>
    </xf>
    <xf numFmtId="0" fontId="30" fillId="3" borderId="15" xfId="0" applyFont="1" applyFill="1" applyBorder="1" applyAlignment="1" applyProtection="1">
      <alignment horizontal="left" vertical="center"/>
      <protection locked="0"/>
    </xf>
    <xf numFmtId="0" fontId="30" fillId="0" borderId="0" xfId="0" applyFont="1" applyBorder="1" applyAlignment="1">
      <alignment horizontal="center" vertical="center"/>
    </xf>
    <xf numFmtId="0" fontId="32" fillId="0" borderId="0" xfId="0" applyFont="1" applyAlignment="1">
      <alignment horizontal="left" vertical="center"/>
    </xf>
    <xf numFmtId="0" fontId="33" fillId="0" borderId="0" xfId="0"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19" fillId="3" borderId="20" xfId="0" applyFont="1" applyFill="1" applyBorder="1" applyAlignment="1" applyProtection="1">
      <alignment horizontal="left" vertical="center"/>
      <protection locked="0"/>
    </xf>
    <xf numFmtId="0" fontId="19" fillId="0" borderId="21" xfId="0" applyFont="1" applyBorder="1" applyAlignment="1">
      <alignment horizontal="center" vertical="center"/>
    </xf>
    <xf numFmtId="0" fontId="0" fillId="0" borderId="21" xfId="0" applyFont="1" applyBorder="1" applyAlignment="1">
      <alignment vertical="center"/>
    </xf>
    <xf numFmtId="166" fontId="19" fillId="0" borderId="21" xfId="0" applyNumberFormat="1" applyFont="1" applyBorder="1" applyAlignment="1">
      <alignment vertical="center"/>
    </xf>
    <xf numFmtId="166" fontId="19" fillId="0" borderId="22" xfId="0" applyNumberFormat="1" applyFont="1" applyBorder="1" applyAlignment="1">
      <alignment vertical="center"/>
    </xf>
    <xf numFmtId="0" fontId="8" fillId="0" borderId="4" xfId="0" applyFont="1" applyBorder="1" applyAlignment="1">
      <alignment vertical="center"/>
    </xf>
    <xf numFmtId="0" fontId="8" fillId="0" borderId="21" xfId="0" applyFont="1" applyBorder="1" applyAlignment="1">
      <alignment horizontal="left" vertical="center"/>
    </xf>
    <xf numFmtId="0" fontId="8" fillId="0" borderId="21" xfId="0" applyFont="1" applyBorder="1" applyAlignment="1">
      <alignment vertical="center"/>
    </xf>
    <xf numFmtId="4" fontId="8" fillId="0" borderId="21" xfId="0" applyNumberFormat="1" applyFont="1" applyBorder="1" applyAlignment="1">
      <alignment vertical="center"/>
    </xf>
    <xf numFmtId="0" fontId="8" fillId="0" borderId="0" xfId="0" applyFont="1" applyAlignment="1">
      <alignment horizontal="left"/>
    </xf>
    <xf numFmtId="4" fontId="8" fillId="0" borderId="0" xfId="0" applyNumberFormat="1" applyFont="1" applyAlignment="1"/>
    <xf numFmtId="167" fontId="18" fillId="3" borderId="23" xfId="0" applyNumberFormat="1" applyFont="1" applyFill="1" applyBorder="1" applyAlignment="1" applyProtection="1">
      <alignment vertical="center"/>
      <protection locked="0"/>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8"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9"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40"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42" fillId="0" borderId="1" xfId="0" applyFont="1" applyBorder="1" applyAlignment="1">
      <alignment horizontal="left" vertical="center"/>
    </xf>
    <xf numFmtId="0" fontId="37" fillId="0" borderId="1" xfId="0" applyFont="1" applyBorder="1" applyAlignment="1">
      <alignment horizontal="center" vertical="center"/>
    </xf>
    <xf numFmtId="0" fontId="37" fillId="0" borderId="0" xfId="0" applyFont="1" applyAlignment="1">
      <alignment horizontal="left" vertical="center"/>
    </xf>
    <xf numFmtId="0" fontId="38"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9"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8" fillId="0" borderId="29" xfId="0" applyFont="1" applyBorder="1" applyAlignment="1">
      <alignment horizontal="left" vertical="center"/>
    </xf>
    <xf numFmtId="0" fontId="34"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1" xfId="0" applyFont="1" applyBorder="1" applyAlignment="1">
      <alignment horizontal="left" vertical="center"/>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8" fillId="0" borderId="30"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center" vertical="center"/>
    </xf>
    <xf numFmtId="0" fontId="40" fillId="0" borderId="0" xfId="0" applyFont="1" applyAlignment="1">
      <alignment vertical="center"/>
    </xf>
    <xf numFmtId="0" fontId="36" fillId="0" borderId="1" xfId="0" applyFont="1" applyBorder="1" applyAlignment="1">
      <alignment vertical="center"/>
    </xf>
    <xf numFmtId="0" fontId="40" fillId="0" borderId="29" xfId="0" applyFont="1" applyBorder="1" applyAlignment="1">
      <alignment vertical="center"/>
    </xf>
    <xf numFmtId="0" fontId="36" fillId="0" borderId="29" xfId="0" applyFont="1" applyBorder="1" applyAlignment="1">
      <alignment vertical="center"/>
    </xf>
    <xf numFmtId="0" fontId="37" fillId="0" borderId="1" xfId="0" applyFont="1"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40"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xf numFmtId="0" fontId="10" fillId="2" borderId="0" xfId="0" applyFont="1" applyFill="1" applyAlignment="1">
      <alignment horizontal="center" vertical="center"/>
    </xf>
    <xf numFmtId="0" fontId="0" fillId="0" borderId="0" xfId="0"/>
    <xf numFmtId="4" fontId="24" fillId="0" borderId="0" xfId="0" applyNumberFormat="1" applyFont="1" applyAlignment="1">
      <alignment vertical="center"/>
    </xf>
    <xf numFmtId="0" fontId="24" fillId="0" borderId="0" xfId="0" applyFont="1" applyAlignment="1">
      <alignment vertical="center"/>
    </xf>
    <xf numFmtId="0" fontId="23"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6" fillId="0" borderId="12" xfId="0" applyFont="1" applyBorder="1" applyAlignment="1">
      <alignment horizontal="center" vertical="center"/>
    </xf>
    <xf numFmtId="0" fontId="16" fillId="0" borderId="13" xfId="0" applyFont="1" applyBorder="1" applyAlignment="1">
      <alignment horizontal="left" vertical="center"/>
    </xf>
    <xf numFmtId="0" fontId="17" fillId="0" borderId="15" xfId="0" applyFont="1" applyBorder="1" applyAlignment="1">
      <alignment horizontal="left" vertical="center"/>
    </xf>
    <xf numFmtId="0" fontId="17" fillId="0" borderId="0" xfId="0" applyFont="1" applyBorder="1" applyAlignment="1">
      <alignment horizontal="left" vertical="center"/>
    </xf>
    <xf numFmtId="4" fontId="15"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8" fillId="5" borderId="7" xfId="0" applyFont="1" applyFill="1" applyBorder="1" applyAlignment="1">
      <alignment horizontal="center" vertical="center"/>
    </xf>
    <xf numFmtId="0" fontId="18" fillId="5" borderId="8" xfId="0" applyFont="1" applyFill="1" applyBorder="1" applyAlignment="1">
      <alignment horizontal="left" vertical="center"/>
    </xf>
    <xf numFmtId="0" fontId="18" fillId="5" borderId="8" xfId="0" applyFont="1" applyFill="1" applyBorder="1" applyAlignment="1">
      <alignment horizontal="center" vertical="center"/>
    </xf>
    <xf numFmtId="0" fontId="18" fillId="5" borderId="8" xfId="0" applyFont="1" applyFill="1" applyBorder="1" applyAlignment="1">
      <alignment horizontal="right" vertical="center"/>
    </xf>
    <xf numFmtId="4" fontId="20" fillId="0" borderId="0" xfId="0" applyNumberFormat="1" applyFont="1" applyAlignment="1">
      <alignment horizontal="right" vertical="center"/>
    </xf>
    <xf numFmtId="4" fontId="20" fillId="0" borderId="0" xfId="0" applyNumberFormat="1" applyFont="1" applyAlignment="1">
      <alignmen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4"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37" fillId="0" borderId="1" xfId="0" applyFont="1" applyBorder="1" applyAlignment="1">
      <alignment horizontal="left" vertical="center" wrapText="1"/>
    </xf>
    <xf numFmtId="0" fontId="35" fillId="0" borderId="1" xfId="0" applyFont="1" applyBorder="1" applyAlignment="1">
      <alignment horizontal="center" vertical="center" wrapText="1"/>
    </xf>
    <xf numFmtId="0" fontId="36" fillId="0" borderId="29" xfId="0" applyFont="1" applyBorder="1" applyAlignment="1">
      <alignment horizontal="left" wrapText="1"/>
    </xf>
    <xf numFmtId="0" fontId="35" fillId="0" borderId="1" xfId="0" applyFont="1" applyBorder="1" applyAlignment="1">
      <alignment horizontal="center" vertical="center"/>
    </xf>
    <xf numFmtId="49" fontId="37" fillId="0" borderId="1" xfId="0" applyNumberFormat="1"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left" vertical="center"/>
    </xf>
    <xf numFmtId="0" fontId="36"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selection activeCell="AM11" sqref="AM11"/>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4" t="s">
        <v>0</v>
      </c>
      <c r="AZ1" s="14" t="s">
        <v>1</v>
      </c>
      <c r="BA1" s="14" t="s">
        <v>2</v>
      </c>
      <c r="BB1" s="14" t="s">
        <v>3</v>
      </c>
      <c r="BT1" s="14" t="s">
        <v>4</v>
      </c>
      <c r="BU1" s="14" t="s">
        <v>4</v>
      </c>
      <c r="BV1" s="14" t="s">
        <v>5</v>
      </c>
    </row>
    <row r="2" spans="1:74" s="1" customFormat="1" ht="36.950000000000003" customHeight="1">
      <c r="AR2" s="251" t="s">
        <v>6</v>
      </c>
      <c r="AS2" s="252"/>
      <c r="AT2" s="252"/>
      <c r="AU2" s="252"/>
      <c r="AV2" s="252"/>
      <c r="AW2" s="252"/>
      <c r="AX2" s="252"/>
      <c r="AY2" s="252"/>
      <c r="AZ2" s="252"/>
      <c r="BA2" s="252"/>
      <c r="BB2" s="252"/>
      <c r="BC2" s="252"/>
      <c r="BD2" s="252"/>
      <c r="BE2" s="252"/>
      <c r="BS2" s="15" t="s">
        <v>7</v>
      </c>
      <c r="BT2" s="15" t="s">
        <v>8</v>
      </c>
    </row>
    <row r="3" spans="1:74" s="1" customFormat="1"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7</v>
      </c>
      <c r="BT3" s="15" t="s">
        <v>9</v>
      </c>
    </row>
    <row r="4" spans="1:74" s="1" customFormat="1" ht="24.95" customHeight="1">
      <c r="B4" s="18"/>
      <c r="D4" s="19" t="s">
        <v>10</v>
      </c>
      <c r="AR4" s="18"/>
      <c r="AS4" s="20" t="s">
        <v>11</v>
      </c>
      <c r="BE4" s="21" t="s">
        <v>12</v>
      </c>
      <c r="BS4" s="15" t="s">
        <v>13</v>
      </c>
    </row>
    <row r="5" spans="1:74" s="1" customFormat="1" ht="12" customHeight="1">
      <c r="B5" s="18"/>
      <c r="D5" s="22" t="s">
        <v>14</v>
      </c>
      <c r="K5" s="281" t="s">
        <v>852</v>
      </c>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R5" s="18"/>
      <c r="BE5" s="278" t="s">
        <v>16</v>
      </c>
      <c r="BS5" s="15" t="s">
        <v>7</v>
      </c>
    </row>
    <row r="6" spans="1:74" s="1" customFormat="1" ht="36.950000000000003" customHeight="1">
      <c r="B6" s="18"/>
      <c r="D6" s="24" t="s">
        <v>17</v>
      </c>
      <c r="K6" s="282" t="s">
        <v>18</v>
      </c>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R6" s="18"/>
      <c r="BE6" s="279"/>
      <c r="BS6" s="15" t="s">
        <v>7</v>
      </c>
    </row>
    <row r="7" spans="1:74" s="1" customFormat="1" ht="12" customHeight="1">
      <c r="B7" s="18"/>
      <c r="D7" s="25" t="s">
        <v>19</v>
      </c>
      <c r="K7" s="23" t="s">
        <v>3</v>
      </c>
      <c r="AK7" s="25" t="s">
        <v>20</v>
      </c>
      <c r="AN7" s="23" t="s">
        <v>3</v>
      </c>
      <c r="AR7" s="18"/>
      <c r="BE7" s="279"/>
      <c r="BS7" s="15" t="s">
        <v>7</v>
      </c>
    </row>
    <row r="8" spans="1:74" s="1" customFormat="1" ht="12" customHeight="1">
      <c r="B8" s="18"/>
      <c r="D8" s="25" t="s">
        <v>21</v>
      </c>
      <c r="K8" s="23" t="s">
        <v>22</v>
      </c>
      <c r="AK8" s="25" t="s">
        <v>23</v>
      </c>
      <c r="AN8" s="26" t="s">
        <v>24</v>
      </c>
      <c r="AR8" s="18"/>
      <c r="BE8" s="279"/>
      <c r="BS8" s="15" t="s">
        <v>7</v>
      </c>
    </row>
    <row r="9" spans="1:74" s="1" customFormat="1" ht="14.45" customHeight="1">
      <c r="B9" s="18"/>
      <c r="AR9" s="18"/>
      <c r="BE9" s="279"/>
      <c r="BS9" s="15" t="s">
        <v>7</v>
      </c>
    </row>
    <row r="10" spans="1:74" s="1" customFormat="1" ht="12" customHeight="1">
      <c r="B10" s="18"/>
      <c r="D10" s="25" t="s">
        <v>25</v>
      </c>
      <c r="AK10" s="25" t="s">
        <v>26</v>
      </c>
      <c r="AN10" s="23" t="s">
        <v>3</v>
      </c>
      <c r="AR10" s="18"/>
      <c r="BE10" s="279"/>
      <c r="BS10" s="15" t="s">
        <v>7</v>
      </c>
    </row>
    <row r="11" spans="1:74" s="1" customFormat="1" ht="18.399999999999999" customHeight="1">
      <c r="B11" s="18"/>
      <c r="E11" s="23" t="s">
        <v>22</v>
      </c>
      <c r="AK11" s="25" t="s">
        <v>27</v>
      </c>
      <c r="AN11" s="23" t="s">
        <v>3</v>
      </c>
      <c r="AR11" s="18"/>
      <c r="BE11" s="279"/>
      <c r="BS11" s="15" t="s">
        <v>7</v>
      </c>
    </row>
    <row r="12" spans="1:74" s="1" customFormat="1" ht="6.95" customHeight="1">
      <c r="B12" s="18"/>
      <c r="AR12" s="18"/>
      <c r="BE12" s="279"/>
      <c r="BS12" s="15" t="s">
        <v>7</v>
      </c>
    </row>
    <row r="13" spans="1:74" s="1" customFormat="1" ht="12" customHeight="1">
      <c r="B13" s="18"/>
      <c r="D13" s="25" t="s">
        <v>28</v>
      </c>
      <c r="AK13" s="25" t="s">
        <v>26</v>
      </c>
      <c r="AN13" s="27" t="s">
        <v>29</v>
      </c>
      <c r="AR13" s="18"/>
      <c r="BE13" s="279"/>
      <c r="BS13" s="15" t="s">
        <v>7</v>
      </c>
    </row>
    <row r="14" spans="1:74" ht="12.75">
      <c r="B14" s="18"/>
      <c r="E14" s="283" t="s">
        <v>29</v>
      </c>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5" t="s">
        <v>27</v>
      </c>
      <c r="AN14" s="27" t="s">
        <v>29</v>
      </c>
      <c r="AR14" s="18"/>
      <c r="BE14" s="279"/>
      <c r="BS14" s="15" t="s">
        <v>7</v>
      </c>
    </row>
    <row r="15" spans="1:74" s="1" customFormat="1" ht="6.95" customHeight="1">
      <c r="B15" s="18"/>
      <c r="AR15" s="18"/>
      <c r="BE15" s="279"/>
      <c r="BS15" s="15" t="s">
        <v>4</v>
      </c>
    </row>
    <row r="16" spans="1:74" s="1" customFormat="1" ht="12" customHeight="1">
      <c r="B16" s="18"/>
      <c r="D16" s="25" t="s">
        <v>30</v>
      </c>
      <c r="AK16" s="25" t="s">
        <v>26</v>
      </c>
      <c r="AN16" s="23" t="s">
        <v>3</v>
      </c>
      <c r="AR16" s="18"/>
      <c r="BE16" s="279"/>
      <c r="BS16" s="15" t="s">
        <v>4</v>
      </c>
    </row>
    <row r="17" spans="1:71" s="1" customFormat="1" ht="18.399999999999999" customHeight="1">
      <c r="B17" s="18"/>
      <c r="E17" s="23" t="s">
        <v>22</v>
      </c>
      <c r="AK17" s="25" t="s">
        <v>27</v>
      </c>
      <c r="AN17" s="23" t="s">
        <v>3</v>
      </c>
      <c r="AR17" s="18"/>
      <c r="BE17" s="279"/>
      <c r="BS17" s="15" t="s">
        <v>31</v>
      </c>
    </row>
    <row r="18" spans="1:71" s="1" customFormat="1" ht="6.95" customHeight="1">
      <c r="B18" s="18"/>
      <c r="AR18" s="18"/>
      <c r="BE18" s="279"/>
      <c r="BS18" s="15" t="s">
        <v>7</v>
      </c>
    </row>
    <row r="19" spans="1:71" s="1" customFormat="1" ht="12" customHeight="1">
      <c r="B19" s="18"/>
      <c r="D19" s="25" t="s">
        <v>32</v>
      </c>
      <c r="AK19" s="25" t="s">
        <v>26</v>
      </c>
      <c r="AN19" s="23" t="s">
        <v>3</v>
      </c>
      <c r="AR19" s="18"/>
      <c r="BE19" s="279"/>
      <c r="BS19" s="15" t="s">
        <v>7</v>
      </c>
    </row>
    <row r="20" spans="1:71" s="1" customFormat="1" ht="18.399999999999999" customHeight="1">
      <c r="B20" s="18"/>
      <c r="E20" s="23" t="s">
        <v>22</v>
      </c>
      <c r="AK20" s="25" t="s">
        <v>27</v>
      </c>
      <c r="AN20" s="23" t="s">
        <v>3</v>
      </c>
      <c r="AR20" s="18"/>
      <c r="BE20" s="279"/>
      <c r="BS20" s="15" t="s">
        <v>4</v>
      </c>
    </row>
    <row r="21" spans="1:71" s="1" customFormat="1" ht="6.95" customHeight="1">
      <c r="B21" s="18"/>
      <c r="AR21" s="18"/>
      <c r="BE21" s="279"/>
    </row>
    <row r="22" spans="1:71" s="1" customFormat="1" ht="12" customHeight="1">
      <c r="B22" s="18"/>
      <c r="D22" s="25" t="s">
        <v>33</v>
      </c>
      <c r="AR22" s="18"/>
      <c r="BE22" s="279"/>
    </row>
    <row r="23" spans="1:71" s="1" customFormat="1" ht="47.25" customHeight="1">
      <c r="B23" s="18"/>
      <c r="E23" s="285" t="s">
        <v>34</v>
      </c>
      <c r="F23" s="285"/>
      <c r="G23" s="285"/>
      <c r="H23" s="285"/>
      <c r="I23" s="285"/>
      <c r="J23" s="285"/>
      <c r="K23" s="285"/>
      <c r="L23" s="285"/>
      <c r="M23" s="285"/>
      <c r="N23" s="285"/>
      <c r="O23" s="285"/>
      <c r="P23" s="285"/>
      <c r="Q23" s="285"/>
      <c r="R23" s="285"/>
      <c r="S23" s="285"/>
      <c r="T23" s="285"/>
      <c r="U23" s="285"/>
      <c r="V23" s="285"/>
      <c r="W23" s="285"/>
      <c r="X23" s="285"/>
      <c r="Y23" s="285"/>
      <c r="Z23" s="285"/>
      <c r="AA23" s="285"/>
      <c r="AB23" s="285"/>
      <c r="AC23" s="285"/>
      <c r="AD23" s="285"/>
      <c r="AE23" s="285"/>
      <c r="AF23" s="285"/>
      <c r="AG23" s="285"/>
      <c r="AH23" s="285"/>
      <c r="AI23" s="285"/>
      <c r="AJ23" s="285"/>
      <c r="AK23" s="285"/>
      <c r="AL23" s="285"/>
      <c r="AM23" s="285"/>
      <c r="AN23" s="285"/>
      <c r="AR23" s="18"/>
      <c r="BE23" s="279"/>
    </row>
    <row r="24" spans="1:71" s="1" customFormat="1" ht="6.95" customHeight="1">
      <c r="B24" s="18"/>
      <c r="AR24" s="18"/>
      <c r="BE24" s="279"/>
    </row>
    <row r="25" spans="1:71" s="1" customFormat="1" ht="6.95" customHeight="1">
      <c r="B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18"/>
      <c r="BE25" s="279"/>
    </row>
    <row r="26" spans="1:71" s="2" customFormat="1" ht="25.9" customHeight="1">
      <c r="A26" s="30"/>
      <c r="B26" s="31"/>
      <c r="C26" s="30"/>
      <c r="D26" s="32" t="s">
        <v>35</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86">
        <f>ROUND(AG54,2)</f>
        <v>0</v>
      </c>
      <c r="AL26" s="287"/>
      <c r="AM26" s="287"/>
      <c r="AN26" s="287"/>
      <c r="AO26" s="287"/>
      <c r="AP26" s="30"/>
      <c r="AQ26" s="30"/>
      <c r="AR26" s="31"/>
      <c r="BE26" s="279"/>
    </row>
    <row r="27" spans="1:71" s="2" customFormat="1" ht="6.95" customHeight="1">
      <c r="A27" s="30"/>
      <c r="B27" s="31"/>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1"/>
      <c r="BE27" s="279"/>
    </row>
    <row r="28" spans="1:71" s="2" customFormat="1" ht="12.75">
      <c r="A28" s="30"/>
      <c r="B28" s="31"/>
      <c r="C28" s="30"/>
      <c r="D28" s="30"/>
      <c r="E28" s="30"/>
      <c r="F28" s="30"/>
      <c r="G28" s="30"/>
      <c r="H28" s="30"/>
      <c r="I28" s="30"/>
      <c r="J28" s="30"/>
      <c r="K28" s="30"/>
      <c r="L28" s="288" t="s">
        <v>36</v>
      </c>
      <c r="M28" s="288"/>
      <c r="N28" s="288"/>
      <c r="O28" s="288"/>
      <c r="P28" s="288"/>
      <c r="Q28" s="30"/>
      <c r="R28" s="30"/>
      <c r="S28" s="30"/>
      <c r="T28" s="30"/>
      <c r="U28" s="30"/>
      <c r="V28" s="30"/>
      <c r="W28" s="288" t="s">
        <v>37</v>
      </c>
      <c r="X28" s="288"/>
      <c r="Y28" s="288"/>
      <c r="Z28" s="288"/>
      <c r="AA28" s="288"/>
      <c r="AB28" s="288"/>
      <c r="AC28" s="288"/>
      <c r="AD28" s="288"/>
      <c r="AE28" s="288"/>
      <c r="AF28" s="30"/>
      <c r="AG28" s="30"/>
      <c r="AH28" s="30"/>
      <c r="AI28" s="30"/>
      <c r="AJ28" s="30"/>
      <c r="AK28" s="288" t="s">
        <v>38</v>
      </c>
      <c r="AL28" s="288"/>
      <c r="AM28" s="288"/>
      <c r="AN28" s="288"/>
      <c r="AO28" s="288"/>
      <c r="AP28" s="30"/>
      <c r="AQ28" s="30"/>
      <c r="AR28" s="31"/>
      <c r="BE28" s="279"/>
    </row>
    <row r="29" spans="1:71" s="3" customFormat="1" ht="14.45" customHeight="1">
      <c r="B29" s="35"/>
      <c r="D29" s="25" t="s">
        <v>39</v>
      </c>
      <c r="F29" s="25" t="s">
        <v>40</v>
      </c>
      <c r="L29" s="267">
        <v>0.21</v>
      </c>
      <c r="M29" s="266"/>
      <c r="N29" s="266"/>
      <c r="O29" s="266"/>
      <c r="P29" s="266"/>
      <c r="W29" s="265">
        <f>ROUND(AZ54, 2)</f>
        <v>0</v>
      </c>
      <c r="X29" s="266"/>
      <c r="Y29" s="266"/>
      <c r="Z29" s="266"/>
      <c r="AA29" s="266"/>
      <c r="AB29" s="266"/>
      <c r="AC29" s="266"/>
      <c r="AD29" s="266"/>
      <c r="AE29" s="266"/>
      <c r="AK29" s="265">
        <f>ROUND(AV54, 2)</f>
        <v>0</v>
      </c>
      <c r="AL29" s="266"/>
      <c r="AM29" s="266"/>
      <c r="AN29" s="266"/>
      <c r="AO29" s="266"/>
      <c r="AR29" s="35"/>
      <c r="BE29" s="280"/>
    </row>
    <row r="30" spans="1:71" s="3" customFormat="1" ht="14.45" customHeight="1">
      <c r="B30" s="35"/>
      <c r="F30" s="25" t="s">
        <v>41</v>
      </c>
      <c r="L30" s="267">
        <v>0.15</v>
      </c>
      <c r="M30" s="266"/>
      <c r="N30" s="266"/>
      <c r="O30" s="266"/>
      <c r="P30" s="266"/>
      <c r="W30" s="265">
        <f>ROUND(BA54, 2)</f>
        <v>0</v>
      </c>
      <c r="X30" s="266"/>
      <c r="Y30" s="266"/>
      <c r="Z30" s="266"/>
      <c r="AA30" s="266"/>
      <c r="AB30" s="266"/>
      <c r="AC30" s="266"/>
      <c r="AD30" s="266"/>
      <c r="AE30" s="266"/>
      <c r="AK30" s="265">
        <f>ROUND(AW54, 2)</f>
        <v>0</v>
      </c>
      <c r="AL30" s="266"/>
      <c r="AM30" s="266"/>
      <c r="AN30" s="266"/>
      <c r="AO30" s="266"/>
      <c r="AR30" s="35"/>
      <c r="BE30" s="280"/>
    </row>
    <row r="31" spans="1:71" s="3" customFormat="1" ht="14.45" hidden="1" customHeight="1">
      <c r="B31" s="35"/>
      <c r="F31" s="25" t="s">
        <v>42</v>
      </c>
      <c r="L31" s="267">
        <v>0.21</v>
      </c>
      <c r="M31" s="266"/>
      <c r="N31" s="266"/>
      <c r="O31" s="266"/>
      <c r="P31" s="266"/>
      <c r="W31" s="265">
        <f>ROUND(BB54, 2)</f>
        <v>0</v>
      </c>
      <c r="X31" s="266"/>
      <c r="Y31" s="266"/>
      <c r="Z31" s="266"/>
      <c r="AA31" s="266"/>
      <c r="AB31" s="266"/>
      <c r="AC31" s="266"/>
      <c r="AD31" s="266"/>
      <c r="AE31" s="266"/>
      <c r="AK31" s="265">
        <v>0</v>
      </c>
      <c r="AL31" s="266"/>
      <c r="AM31" s="266"/>
      <c r="AN31" s="266"/>
      <c r="AO31" s="266"/>
      <c r="AR31" s="35"/>
      <c r="BE31" s="280"/>
    </row>
    <row r="32" spans="1:71" s="3" customFormat="1" ht="14.45" hidden="1" customHeight="1">
      <c r="B32" s="35"/>
      <c r="F32" s="25" t="s">
        <v>43</v>
      </c>
      <c r="L32" s="267">
        <v>0.15</v>
      </c>
      <c r="M32" s="266"/>
      <c r="N32" s="266"/>
      <c r="O32" s="266"/>
      <c r="P32" s="266"/>
      <c r="W32" s="265">
        <f>ROUND(BC54, 2)</f>
        <v>0</v>
      </c>
      <c r="X32" s="266"/>
      <c r="Y32" s="266"/>
      <c r="Z32" s="266"/>
      <c r="AA32" s="266"/>
      <c r="AB32" s="266"/>
      <c r="AC32" s="266"/>
      <c r="AD32" s="266"/>
      <c r="AE32" s="266"/>
      <c r="AK32" s="265">
        <v>0</v>
      </c>
      <c r="AL32" s="266"/>
      <c r="AM32" s="266"/>
      <c r="AN32" s="266"/>
      <c r="AO32" s="266"/>
      <c r="AR32" s="35"/>
      <c r="BE32" s="280"/>
    </row>
    <row r="33" spans="1:57" s="3" customFormat="1" ht="14.45" hidden="1" customHeight="1">
      <c r="B33" s="35"/>
      <c r="F33" s="25" t="s">
        <v>44</v>
      </c>
      <c r="L33" s="267">
        <v>0</v>
      </c>
      <c r="M33" s="266"/>
      <c r="N33" s="266"/>
      <c r="O33" s="266"/>
      <c r="P33" s="266"/>
      <c r="W33" s="265">
        <f>ROUND(BD54, 2)</f>
        <v>0</v>
      </c>
      <c r="X33" s="266"/>
      <c r="Y33" s="266"/>
      <c r="Z33" s="266"/>
      <c r="AA33" s="266"/>
      <c r="AB33" s="266"/>
      <c r="AC33" s="266"/>
      <c r="AD33" s="266"/>
      <c r="AE33" s="266"/>
      <c r="AK33" s="265">
        <v>0</v>
      </c>
      <c r="AL33" s="266"/>
      <c r="AM33" s="266"/>
      <c r="AN33" s="266"/>
      <c r="AO33" s="266"/>
      <c r="AR33" s="35"/>
    </row>
    <row r="34" spans="1:57" s="2" customFormat="1" ht="6.95" customHeight="1">
      <c r="A34" s="30"/>
      <c r="B34" s="31"/>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1"/>
      <c r="BE34" s="30"/>
    </row>
    <row r="35" spans="1:57" s="2" customFormat="1" ht="25.9" customHeight="1">
      <c r="A35" s="30"/>
      <c r="B35" s="31"/>
      <c r="C35" s="36"/>
      <c r="D35" s="37" t="s">
        <v>45</v>
      </c>
      <c r="E35" s="38"/>
      <c r="F35" s="38"/>
      <c r="G35" s="38"/>
      <c r="H35" s="38"/>
      <c r="I35" s="38"/>
      <c r="J35" s="38"/>
      <c r="K35" s="38"/>
      <c r="L35" s="38"/>
      <c r="M35" s="38"/>
      <c r="N35" s="38"/>
      <c r="O35" s="38"/>
      <c r="P35" s="38"/>
      <c r="Q35" s="38"/>
      <c r="R35" s="38"/>
      <c r="S35" s="38"/>
      <c r="T35" s="39" t="s">
        <v>46</v>
      </c>
      <c r="U35" s="38"/>
      <c r="V35" s="38"/>
      <c r="W35" s="38"/>
      <c r="X35" s="268" t="s">
        <v>47</v>
      </c>
      <c r="Y35" s="269"/>
      <c r="Z35" s="269"/>
      <c r="AA35" s="269"/>
      <c r="AB35" s="269"/>
      <c r="AC35" s="38"/>
      <c r="AD35" s="38"/>
      <c r="AE35" s="38"/>
      <c r="AF35" s="38"/>
      <c r="AG35" s="38"/>
      <c r="AH35" s="38"/>
      <c r="AI35" s="38"/>
      <c r="AJ35" s="38"/>
      <c r="AK35" s="270">
        <f>SUM(AK26:AK33)</f>
        <v>0</v>
      </c>
      <c r="AL35" s="269"/>
      <c r="AM35" s="269"/>
      <c r="AN35" s="269"/>
      <c r="AO35" s="271"/>
      <c r="AP35" s="36"/>
      <c r="AQ35" s="36"/>
      <c r="AR35" s="31"/>
      <c r="BE35" s="30"/>
    </row>
    <row r="36" spans="1:57" s="2" customFormat="1" ht="6.95" customHeight="1">
      <c r="A36" s="30"/>
      <c r="B36" s="3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1"/>
      <c r="BE36" s="30"/>
    </row>
    <row r="37" spans="1:57" s="2" customFormat="1" ht="6.95" customHeight="1">
      <c r="A37" s="30"/>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31"/>
      <c r="BE37" s="30"/>
    </row>
    <row r="41" spans="1:57" s="2" customFormat="1" ht="6.95" customHeight="1">
      <c r="A41" s="30"/>
      <c r="B41" s="42"/>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31"/>
      <c r="BE41" s="30"/>
    </row>
    <row r="42" spans="1:57" s="2" customFormat="1" ht="24.95" customHeight="1">
      <c r="A42" s="30"/>
      <c r="B42" s="31"/>
      <c r="C42" s="19" t="s">
        <v>48</v>
      </c>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1"/>
      <c r="BE42" s="30"/>
    </row>
    <row r="43" spans="1:57" s="2" customFormat="1" ht="6.95" customHeight="1">
      <c r="A43" s="30"/>
      <c r="B43" s="31"/>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1"/>
      <c r="BE43" s="30"/>
    </row>
    <row r="44" spans="1:57" s="4" customFormat="1" ht="12" customHeight="1">
      <c r="B44" s="44"/>
      <c r="C44" s="25" t="s">
        <v>14</v>
      </c>
      <c r="L44" s="4" t="str">
        <f>K5</f>
        <v>VZ65421003</v>
      </c>
      <c r="AR44" s="44"/>
    </row>
    <row r="45" spans="1:57" s="5" customFormat="1" ht="36.950000000000003" customHeight="1">
      <c r="B45" s="45"/>
      <c r="C45" s="46" t="s">
        <v>17</v>
      </c>
      <c r="L45" s="256" t="str">
        <f>K6</f>
        <v>Oprava TV v úseku Strakonice - Katovice</v>
      </c>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7"/>
      <c r="AL45" s="257"/>
      <c r="AM45" s="257"/>
      <c r="AN45" s="257"/>
      <c r="AO45" s="257"/>
      <c r="AR45" s="45"/>
    </row>
    <row r="46" spans="1:57" s="2" customFormat="1" ht="6.95" customHeight="1">
      <c r="A46" s="30"/>
      <c r="B46" s="31"/>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1"/>
      <c r="BE46" s="30"/>
    </row>
    <row r="47" spans="1:57" s="2" customFormat="1" ht="12" customHeight="1">
      <c r="A47" s="30"/>
      <c r="B47" s="31"/>
      <c r="C47" s="25" t="s">
        <v>21</v>
      </c>
      <c r="D47" s="30"/>
      <c r="E47" s="30"/>
      <c r="F47" s="30"/>
      <c r="G47" s="30"/>
      <c r="H47" s="30"/>
      <c r="I47" s="30"/>
      <c r="J47" s="30"/>
      <c r="K47" s="30"/>
      <c r="L47" s="47" t="str">
        <f>IF(K8="","",K8)</f>
        <v xml:space="preserve"> </v>
      </c>
      <c r="M47" s="30"/>
      <c r="N47" s="30"/>
      <c r="O47" s="30"/>
      <c r="P47" s="30"/>
      <c r="Q47" s="30"/>
      <c r="R47" s="30"/>
      <c r="S47" s="30"/>
      <c r="T47" s="30"/>
      <c r="U47" s="30"/>
      <c r="V47" s="30"/>
      <c r="W47" s="30"/>
      <c r="X47" s="30"/>
      <c r="Y47" s="30"/>
      <c r="Z47" s="30"/>
      <c r="AA47" s="30"/>
      <c r="AB47" s="30"/>
      <c r="AC47" s="30"/>
      <c r="AD47" s="30"/>
      <c r="AE47" s="30"/>
      <c r="AF47" s="30"/>
      <c r="AG47" s="30"/>
      <c r="AH47" s="30"/>
      <c r="AI47" s="25" t="s">
        <v>23</v>
      </c>
      <c r="AJ47" s="30"/>
      <c r="AK47" s="30"/>
      <c r="AL47" s="30"/>
      <c r="AM47" s="258" t="str">
        <f>IF(AN8= "","",AN8)</f>
        <v>7. 1. 2021</v>
      </c>
      <c r="AN47" s="258"/>
      <c r="AO47" s="30"/>
      <c r="AP47" s="30"/>
      <c r="AQ47" s="30"/>
      <c r="AR47" s="31"/>
      <c r="BE47" s="30"/>
    </row>
    <row r="48" spans="1:57" s="2" customFormat="1" ht="6.95" customHeight="1">
      <c r="A48" s="30"/>
      <c r="B48" s="31"/>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1"/>
      <c r="BE48" s="30"/>
    </row>
    <row r="49" spans="1:91" s="2" customFormat="1" ht="15.2" customHeight="1">
      <c r="A49" s="30"/>
      <c r="B49" s="31"/>
      <c r="C49" s="25" t="s">
        <v>25</v>
      </c>
      <c r="D49" s="30"/>
      <c r="E49" s="30"/>
      <c r="F49" s="30"/>
      <c r="G49" s="30"/>
      <c r="H49" s="30"/>
      <c r="I49" s="30"/>
      <c r="J49" s="30"/>
      <c r="K49" s="30"/>
      <c r="L49" s="4" t="str">
        <f>IF(E11= "","",E11)</f>
        <v xml:space="preserve"> </v>
      </c>
      <c r="M49" s="30"/>
      <c r="N49" s="30"/>
      <c r="O49" s="30"/>
      <c r="P49" s="30"/>
      <c r="Q49" s="30"/>
      <c r="R49" s="30"/>
      <c r="S49" s="30"/>
      <c r="T49" s="30"/>
      <c r="U49" s="30"/>
      <c r="V49" s="30"/>
      <c r="W49" s="30"/>
      <c r="X49" s="30"/>
      <c r="Y49" s="30"/>
      <c r="Z49" s="30"/>
      <c r="AA49" s="30"/>
      <c r="AB49" s="30"/>
      <c r="AC49" s="30"/>
      <c r="AD49" s="30"/>
      <c r="AE49" s="30"/>
      <c r="AF49" s="30"/>
      <c r="AG49" s="30"/>
      <c r="AH49" s="30"/>
      <c r="AI49" s="25" t="s">
        <v>30</v>
      </c>
      <c r="AJ49" s="30"/>
      <c r="AK49" s="30"/>
      <c r="AL49" s="30"/>
      <c r="AM49" s="259" t="str">
        <f>IF(E17="","",E17)</f>
        <v xml:space="preserve"> </v>
      </c>
      <c r="AN49" s="260"/>
      <c r="AO49" s="260"/>
      <c r="AP49" s="260"/>
      <c r="AQ49" s="30"/>
      <c r="AR49" s="31"/>
      <c r="AS49" s="261" t="s">
        <v>49</v>
      </c>
      <c r="AT49" s="262"/>
      <c r="AU49" s="49"/>
      <c r="AV49" s="49"/>
      <c r="AW49" s="49"/>
      <c r="AX49" s="49"/>
      <c r="AY49" s="49"/>
      <c r="AZ49" s="49"/>
      <c r="BA49" s="49"/>
      <c r="BB49" s="49"/>
      <c r="BC49" s="49"/>
      <c r="BD49" s="50"/>
      <c r="BE49" s="30"/>
    </row>
    <row r="50" spans="1:91" s="2" customFormat="1" ht="15.2" customHeight="1">
      <c r="A50" s="30"/>
      <c r="B50" s="31"/>
      <c r="C50" s="25" t="s">
        <v>28</v>
      </c>
      <c r="D50" s="30"/>
      <c r="E50" s="30"/>
      <c r="F50" s="30"/>
      <c r="G50" s="30"/>
      <c r="H50" s="30"/>
      <c r="I50" s="30"/>
      <c r="J50" s="30"/>
      <c r="K50" s="30"/>
      <c r="L50" s="4" t="str">
        <f>IF(E14= "Vyplň údaj","",E14)</f>
        <v/>
      </c>
      <c r="M50" s="30"/>
      <c r="N50" s="30"/>
      <c r="O50" s="30"/>
      <c r="P50" s="30"/>
      <c r="Q50" s="30"/>
      <c r="R50" s="30"/>
      <c r="S50" s="30"/>
      <c r="T50" s="30"/>
      <c r="U50" s="30"/>
      <c r="V50" s="30"/>
      <c r="W50" s="30"/>
      <c r="X50" s="30"/>
      <c r="Y50" s="30"/>
      <c r="Z50" s="30"/>
      <c r="AA50" s="30"/>
      <c r="AB50" s="30"/>
      <c r="AC50" s="30"/>
      <c r="AD50" s="30"/>
      <c r="AE50" s="30"/>
      <c r="AF50" s="30"/>
      <c r="AG50" s="30"/>
      <c r="AH50" s="30"/>
      <c r="AI50" s="25" t="s">
        <v>32</v>
      </c>
      <c r="AJ50" s="30"/>
      <c r="AK50" s="30"/>
      <c r="AL50" s="30"/>
      <c r="AM50" s="259" t="str">
        <f>IF(E20="","",E20)</f>
        <v xml:space="preserve"> </v>
      </c>
      <c r="AN50" s="260"/>
      <c r="AO50" s="260"/>
      <c r="AP50" s="260"/>
      <c r="AQ50" s="30"/>
      <c r="AR50" s="31"/>
      <c r="AS50" s="263"/>
      <c r="AT50" s="264"/>
      <c r="AU50" s="51"/>
      <c r="AV50" s="51"/>
      <c r="AW50" s="51"/>
      <c r="AX50" s="51"/>
      <c r="AY50" s="51"/>
      <c r="AZ50" s="51"/>
      <c r="BA50" s="51"/>
      <c r="BB50" s="51"/>
      <c r="BC50" s="51"/>
      <c r="BD50" s="52"/>
      <c r="BE50" s="30"/>
    </row>
    <row r="51" spans="1:91" s="2" customFormat="1" ht="10.9" customHeight="1">
      <c r="A51" s="30"/>
      <c r="B51" s="31"/>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1"/>
      <c r="AS51" s="263"/>
      <c r="AT51" s="264"/>
      <c r="AU51" s="51"/>
      <c r="AV51" s="51"/>
      <c r="AW51" s="51"/>
      <c r="AX51" s="51"/>
      <c r="AY51" s="51"/>
      <c r="AZ51" s="51"/>
      <c r="BA51" s="51"/>
      <c r="BB51" s="51"/>
      <c r="BC51" s="51"/>
      <c r="BD51" s="52"/>
      <c r="BE51" s="30"/>
    </row>
    <row r="52" spans="1:91" s="2" customFormat="1" ht="29.25" customHeight="1">
      <c r="A52" s="30"/>
      <c r="B52" s="31"/>
      <c r="C52" s="272" t="s">
        <v>50</v>
      </c>
      <c r="D52" s="273"/>
      <c r="E52" s="273"/>
      <c r="F52" s="273"/>
      <c r="G52" s="273"/>
      <c r="H52" s="53"/>
      <c r="I52" s="274" t="s">
        <v>51</v>
      </c>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5" t="s">
        <v>52</v>
      </c>
      <c r="AH52" s="273"/>
      <c r="AI52" s="273"/>
      <c r="AJ52" s="273"/>
      <c r="AK52" s="273"/>
      <c r="AL52" s="273"/>
      <c r="AM52" s="273"/>
      <c r="AN52" s="274" t="s">
        <v>53</v>
      </c>
      <c r="AO52" s="273"/>
      <c r="AP52" s="273"/>
      <c r="AQ52" s="54" t="s">
        <v>54</v>
      </c>
      <c r="AR52" s="31"/>
      <c r="AS52" s="55" t="s">
        <v>55</v>
      </c>
      <c r="AT52" s="56" t="s">
        <v>56</v>
      </c>
      <c r="AU52" s="56" t="s">
        <v>57</v>
      </c>
      <c r="AV52" s="56" t="s">
        <v>58</v>
      </c>
      <c r="AW52" s="56" t="s">
        <v>59</v>
      </c>
      <c r="AX52" s="56" t="s">
        <v>60</v>
      </c>
      <c r="AY52" s="56" t="s">
        <v>61</v>
      </c>
      <c r="AZ52" s="56" t="s">
        <v>62</v>
      </c>
      <c r="BA52" s="56" t="s">
        <v>63</v>
      </c>
      <c r="BB52" s="56" t="s">
        <v>64</v>
      </c>
      <c r="BC52" s="56" t="s">
        <v>65</v>
      </c>
      <c r="BD52" s="57" t="s">
        <v>66</v>
      </c>
      <c r="BE52" s="30"/>
    </row>
    <row r="53" spans="1:91" s="2" customFormat="1" ht="10.9" customHeight="1">
      <c r="A53" s="30"/>
      <c r="B53" s="31"/>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1"/>
      <c r="AS53" s="58"/>
      <c r="AT53" s="59"/>
      <c r="AU53" s="59"/>
      <c r="AV53" s="59"/>
      <c r="AW53" s="59"/>
      <c r="AX53" s="59"/>
      <c r="AY53" s="59"/>
      <c r="AZ53" s="59"/>
      <c r="BA53" s="59"/>
      <c r="BB53" s="59"/>
      <c r="BC53" s="59"/>
      <c r="BD53" s="60"/>
      <c r="BE53" s="30"/>
    </row>
    <row r="54" spans="1:91" s="6" customFormat="1" ht="32.450000000000003" customHeight="1">
      <c r="B54" s="61"/>
      <c r="C54" s="62" t="s">
        <v>67</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276">
        <f>ROUND(SUM(AG55:AG57),2)</f>
        <v>0</v>
      </c>
      <c r="AH54" s="276"/>
      <c r="AI54" s="276"/>
      <c r="AJ54" s="276"/>
      <c r="AK54" s="276"/>
      <c r="AL54" s="276"/>
      <c r="AM54" s="276"/>
      <c r="AN54" s="277">
        <f>SUM(AG54,AT54)</f>
        <v>0</v>
      </c>
      <c r="AO54" s="277"/>
      <c r="AP54" s="277"/>
      <c r="AQ54" s="65" t="s">
        <v>3</v>
      </c>
      <c r="AR54" s="61"/>
      <c r="AS54" s="66">
        <f>ROUND(SUM(AS55:AS57),2)</f>
        <v>0</v>
      </c>
      <c r="AT54" s="67">
        <f>ROUND(SUM(AV54:AW54),2)</f>
        <v>0</v>
      </c>
      <c r="AU54" s="68">
        <f>ROUND(SUM(AU55:AU57),5)</f>
        <v>0</v>
      </c>
      <c r="AV54" s="67">
        <f>ROUND(AZ54*L29,2)</f>
        <v>0</v>
      </c>
      <c r="AW54" s="67">
        <f>ROUND(BA54*L30,2)</f>
        <v>0</v>
      </c>
      <c r="AX54" s="67">
        <f>ROUND(BB54*L29,2)</f>
        <v>0</v>
      </c>
      <c r="AY54" s="67">
        <f>ROUND(BC54*L30,2)</f>
        <v>0</v>
      </c>
      <c r="AZ54" s="67">
        <f>ROUND(SUM(AZ55:AZ57),2)</f>
        <v>0</v>
      </c>
      <c r="BA54" s="67">
        <f>ROUND(SUM(BA55:BA57),2)</f>
        <v>0</v>
      </c>
      <c r="BB54" s="67">
        <f>ROUND(SUM(BB55:BB57),2)</f>
        <v>0</v>
      </c>
      <c r="BC54" s="67">
        <f>ROUND(SUM(BC55:BC57),2)</f>
        <v>0</v>
      </c>
      <c r="BD54" s="69">
        <f>ROUND(SUM(BD55:BD57),2)</f>
        <v>0</v>
      </c>
      <c r="BS54" s="70" t="s">
        <v>68</v>
      </c>
      <c r="BT54" s="70" t="s">
        <v>69</v>
      </c>
      <c r="BU54" s="71" t="s">
        <v>70</v>
      </c>
      <c r="BV54" s="70" t="s">
        <v>71</v>
      </c>
      <c r="BW54" s="70" t="s">
        <v>5</v>
      </c>
      <c r="BX54" s="70" t="s">
        <v>72</v>
      </c>
      <c r="CL54" s="70" t="s">
        <v>3</v>
      </c>
    </row>
    <row r="55" spans="1:91" s="7" customFormat="1" ht="24.75" customHeight="1">
      <c r="A55" s="72" t="s">
        <v>73</v>
      </c>
      <c r="B55" s="73"/>
      <c r="C55" s="74"/>
      <c r="D55" s="255" t="s">
        <v>15</v>
      </c>
      <c r="E55" s="255"/>
      <c r="F55" s="255"/>
      <c r="G55" s="255"/>
      <c r="H55" s="255"/>
      <c r="I55" s="75"/>
      <c r="J55" s="255" t="s">
        <v>74</v>
      </c>
      <c r="K55" s="255"/>
      <c r="L55" s="255"/>
      <c r="M55" s="255"/>
      <c r="N55" s="255"/>
      <c r="O55" s="255"/>
      <c r="P55" s="255"/>
      <c r="Q55" s="255"/>
      <c r="R55" s="255"/>
      <c r="S55" s="255"/>
      <c r="T55" s="255"/>
      <c r="U55" s="255"/>
      <c r="V55" s="255"/>
      <c r="W55" s="255"/>
      <c r="X55" s="255"/>
      <c r="Y55" s="255"/>
      <c r="Z55" s="255"/>
      <c r="AA55" s="255"/>
      <c r="AB55" s="255"/>
      <c r="AC55" s="255"/>
      <c r="AD55" s="255"/>
      <c r="AE55" s="255"/>
      <c r="AF55" s="255"/>
      <c r="AG55" s="253">
        <f>'2021-01-07 - 01-Trakční v...'!J30</f>
        <v>0</v>
      </c>
      <c r="AH55" s="254"/>
      <c r="AI55" s="254"/>
      <c r="AJ55" s="254"/>
      <c r="AK55" s="254"/>
      <c r="AL55" s="254"/>
      <c r="AM55" s="254"/>
      <c r="AN55" s="253">
        <f>SUM(AG55,AT55)</f>
        <v>0</v>
      </c>
      <c r="AO55" s="254"/>
      <c r="AP55" s="254"/>
      <c r="AQ55" s="76" t="s">
        <v>75</v>
      </c>
      <c r="AR55" s="73"/>
      <c r="AS55" s="77">
        <v>0</v>
      </c>
      <c r="AT55" s="78">
        <f>ROUND(SUM(AV55:AW55),2)</f>
        <v>0</v>
      </c>
      <c r="AU55" s="79">
        <f>'2021-01-07 - 01-Trakční v...'!P80</f>
        <v>0</v>
      </c>
      <c r="AV55" s="78">
        <f>'2021-01-07 - 01-Trakční v...'!J33</f>
        <v>0</v>
      </c>
      <c r="AW55" s="78">
        <f>'2021-01-07 - 01-Trakční v...'!J34</f>
        <v>0</v>
      </c>
      <c r="AX55" s="78">
        <f>'2021-01-07 - 01-Trakční v...'!J35</f>
        <v>0</v>
      </c>
      <c r="AY55" s="78">
        <f>'2021-01-07 - 01-Trakční v...'!J36</f>
        <v>0</v>
      </c>
      <c r="AZ55" s="78">
        <f>'2021-01-07 - 01-Trakční v...'!F33</f>
        <v>0</v>
      </c>
      <c r="BA55" s="78">
        <f>'2021-01-07 - 01-Trakční v...'!F34</f>
        <v>0</v>
      </c>
      <c r="BB55" s="78">
        <f>'2021-01-07 - 01-Trakční v...'!F35</f>
        <v>0</v>
      </c>
      <c r="BC55" s="78">
        <f>'2021-01-07 - 01-Trakční v...'!F36</f>
        <v>0</v>
      </c>
      <c r="BD55" s="80">
        <f>'2021-01-07 - 01-Trakční v...'!F37</f>
        <v>0</v>
      </c>
      <c r="BT55" s="81" t="s">
        <v>76</v>
      </c>
      <c r="BV55" s="81" t="s">
        <v>71</v>
      </c>
      <c r="BW55" s="81" t="s">
        <v>77</v>
      </c>
      <c r="BX55" s="81" t="s">
        <v>5</v>
      </c>
      <c r="CL55" s="81" t="s">
        <v>3</v>
      </c>
      <c r="CM55" s="81" t="s">
        <v>78</v>
      </c>
    </row>
    <row r="56" spans="1:91" s="7" customFormat="1" ht="24.75" customHeight="1">
      <c r="A56" s="72" t="s">
        <v>73</v>
      </c>
      <c r="B56" s="73"/>
      <c r="C56" s="74"/>
      <c r="D56" s="255" t="s">
        <v>79</v>
      </c>
      <c r="E56" s="255"/>
      <c r="F56" s="255"/>
      <c r="G56" s="255"/>
      <c r="H56" s="255"/>
      <c r="I56" s="75"/>
      <c r="J56" s="255" t="s">
        <v>80</v>
      </c>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3">
        <f>'2021-01-07- - 02 - Trakčn...'!J30</f>
        <v>0</v>
      </c>
      <c r="AH56" s="254"/>
      <c r="AI56" s="254"/>
      <c r="AJ56" s="254"/>
      <c r="AK56" s="254"/>
      <c r="AL56" s="254"/>
      <c r="AM56" s="254"/>
      <c r="AN56" s="253">
        <f>SUM(AG56,AT56)</f>
        <v>0</v>
      </c>
      <c r="AO56" s="254"/>
      <c r="AP56" s="254"/>
      <c r="AQ56" s="76" t="s">
        <v>75</v>
      </c>
      <c r="AR56" s="73"/>
      <c r="AS56" s="77">
        <v>0</v>
      </c>
      <c r="AT56" s="78">
        <f>ROUND(SUM(AV56:AW56),2)</f>
        <v>0</v>
      </c>
      <c r="AU56" s="79">
        <f>'2021-01-07- - 02 - Trakčn...'!P83</f>
        <v>0</v>
      </c>
      <c r="AV56" s="78">
        <f>'2021-01-07- - 02 - Trakčn...'!J33</f>
        <v>0</v>
      </c>
      <c r="AW56" s="78">
        <f>'2021-01-07- - 02 - Trakčn...'!J34</f>
        <v>0</v>
      </c>
      <c r="AX56" s="78">
        <f>'2021-01-07- - 02 - Trakčn...'!J35</f>
        <v>0</v>
      </c>
      <c r="AY56" s="78">
        <f>'2021-01-07- - 02 - Trakčn...'!J36</f>
        <v>0</v>
      </c>
      <c r="AZ56" s="78">
        <f>'2021-01-07- - 02 - Trakčn...'!F33</f>
        <v>0</v>
      </c>
      <c r="BA56" s="78">
        <f>'2021-01-07- - 02 - Trakčn...'!F34</f>
        <v>0</v>
      </c>
      <c r="BB56" s="78">
        <f>'2021-01-07- - 02 - Trakčn...'!F35</f>
        <v>0</v>
      </c>
      <c r="BC56" s="78">
        <f>'2021-01-07- - 02 - Trakčn...'!F36</f>
        <v>0</v>
      </c>
      <c r="BD56" s="80">
        <f>'2021-01-07- - 02 - Trakčn...'!F37</f>
        <v>0</v>
      </c>
      <c r="BT56" s="81" t="s">
        <v>76</v>
      </c>
      <c r="BV56" s="81" t="s">
        <v>71</v>
      </c>
      <c r="BW56" s="81" t="s">
        <v>81</v>
      </c>
      <c r="BX56" s="81" t="s">
        <v>5</v>
      </c>
      <c r="CL56" s="81" t="s">
        <v>3</v>
      </c>
      <c r="CM56" s="81" t="s">
        <v>78</v>
      </c>
    </row>
    <row r="57" spans="1:91" s="7" customFormat="1" ht="24.75" customHeight="1">
      <c r="A57" s="72" t="s">
        <v>73</v>
      </c>
      <c r="B57" s="73"/>
      <c r="C57" s="74"/>
      <c r="D57" s="255" t="s">
        <v>82</v>
      </c>
      <c r="E57" s="255"/>
      <c r="F57" s="255"/>
      <c r="G57" s="255"/>
      <c r="H57" s="255"/>
      <c r="I57" s="75"/>
      <c r="J57" s="255" t="s">
        <v>83</v>
      </c>
      <c r="K57" s="255"/>
      <c r="L57" s="255"/>
      <c r="M57" s="255"/>
      <c r="N57" s="255"/>
      <c r="O57" s="255"/>
      <c r="P57" s="255"/>
      <c r="Q57" s="255"/>
      <c r="R57" s="255"/>
      <c r="S57" s="255"/>
      <c r="T57" s="255"/>
      <c r="U57" s="255"/>
      <c r="V57" s="255"/>
      <c r="W57" s="255"/>
      <c r="X57" s="255"/>
      <c r="Y57" s="255"/>
      <c r="Z57" s="255"/>
      <c r="AA57" s="255"/>
      <c r="AB57" s="255"/>
      <c r="AC57" s="255"/>
      <c r="AD57" s="255"/>
      <c r="AE57" s="255"/>
      <c r="AF57" s="255"/>
      <c r="AG57" s="253">
        <f>'2021-01-07-- - 03-VON'!J30</f>
        <v>0</v>
      </c>
      <c r="AH57" s="254"/>
      <c r="AI57" s="254"/>
      <c r="AJ57" s="254"/>
      <c r="AK57" s="254"/>
      <c r="AL57" s="254"/>
      <c r="AM57" s="254"/>
      <c r="AN57" s="253">
        <f>SUM(AG57,AT57)</f>
        <v>0</v>
      </c>
      <c r="AO57" s="254"/>
      <c r="AP57" s="254"/>
      <c r="AQ57" s="76" t="s">
        <v>75</v>
      </c>
      <c r="AR57" s="73"/>
      <c r="AS57" s="82">
        <v>0</v>
      </c>
      <c r="AT57" s="83">
        <f>ROUND(SUM(AV57:AW57),2)</f>
        <v>0</v>
      </c>
      <c r="AU57" s="84">
        <f>'2021-01-07-- - 03-VON'!P80</f>
        <v>0</v>
      </c>
      <c r="AV57" s="83">
        <f>'2021-01-07-- - 03-VON'!J33</f>
        <v>0</v>
      </c>
      <c r="AW57" s="83">
        <f>'2021-01-07-- - 03-VON'!J34</f>
        <v>0</v>
      </c>
      <c r="AX57" s="83">
        <f>'2021-01-07-- - 03-VON'!J35</f>
        <v>0</v>
      </c>
      <c r="AY57" s="83">
        <f>'2021-01-07-- - 03-VON'!J36</f>
        <v>0</v>
      </c>
      <c r="AZ57" s="83">
        <f>'2021-01-07-- - 03-VON'!F33</f>
        <v>0</v>
      </c>
      <c r="BA57" s="83">
        <f>'2021-01-07-- - 03-VON'!F34</f>
        <v>0</v>
      </c>
      <c r="BB57" s="83">
        <f>'2021-01-07-- - 03-VON'!F35</f>
        <v>0</v>
      </c>
      <c r="BC57" s="83">
        <f>'2021-01-07-- - 03-VON'!F36</f>
        <v>0</v>
      </c>
      <c r="BD57" s="85">
        <f>'2021-01-07-- - 03-VON'!F37</f>
        <v>0</v>
      </c>
      <c r="BT57" s="81" t="s">
        <v>76</v>
      </c>
      <c r="BV57" s="81" t="s">
        <v>71</v>
      </c>
      <c r="BW57" s="81" t="s">
        <v>84</v>
      </c>
      <c r="BX57" s="81" t="s">
        <v>5</v>
      </c>
      <c r="CL57" s="81" t="s">
        <v>3</v>
      </c>
      <c r="CM57" s="81" t="s">
        <v>78</v>
      </c>
    </row>
    <row r="58" spans="1:91" s="2" customFormat="1" ht="30" customHeight="1">
      <c r="A58" s="30"/>
      <c r="B58" s="31"/>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1"/>
      <c r="AS58" s="30"/>
      <c r="AT58" s="30"/>
      <c r="AU58" s="30"/>
      <c r="AV58" s="30"/>
      <c r="AW58" s="30"/>
      <c r="AX58" s="30"/>
      <c r="AY58" s="30"/>
      <c r="AZ58" s="30"/>
      <c r="BA58" s="30"/>
      <c r="BB58" s="30"/>
      <c r="BC58" s="30"/>
      <c r="BD58" s="30"/>
      <c r="BE58" s="30"/>
    </row>
    <row r="59" spans="1:91" s="2" customFormat="1" ht="6.95" customHeight="1">
      <c r="A59" s="30"/>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31"/>
      <c r="AS59" s="30"/>
      <c r="AT59" s="30"/>
      <c r="AU59" s="30"/>
      <c r="AV59" s="30"/>
      <c r="AW59" s="30"/>
      <c r="AX59" s="30"/>
      <c r="AY59" s="30"/>
      <c r="AZ59" s="30"/>
      <c r="BA59" s="30"/>
      <c r="BB59" s="30"/>
      <c r="BC59" s="30"/>
      <c r="BD59" s="30"/>
      <c r="BE59" s="30"/>
    </row>
  </sheetData>
  <mergeCells count="50">
    <mergeCell ref="AK30:AO30"/>
    <mergeCell ref="L30:P30"/>
    <mergeCell ref="W31:AE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N57:AP57"/>
    <mergeCell ref="AG57:AM57"/>
    <mergeCell ref="D57:H57"/>
    <mergeCell ref="J57:AF57"/>
    <mergeCell ref="C52:G52"/>
    <mergeCell ref="I52:AF52"/>
    <mergeCell ref="AG52:AM52"/>
    <mergeCell ref="AN52:AP52"/>
    <mergeCell ref="AN55:AP55"/>
    <mergeCell ref="AG55:AM55"/>
    <mergeCell ref="D55:H55"/>
    <mergeCell ref="J55:AF55"/>
    <mergeCell ref="AG54:AM54"/>
    <mergeCell ref="AN54:AP54"/>
    <mergeCell ref="AR2:BE2"/>
    <mergeCell ref="AN56:AP56"/>
    <mergeCell ref="AG56:AM56"/>
    <mergeCell ref="D56:H56"/>
    <mergeCell ref="J56:AF56"/>
    <mergeCell ref="L45:AO45"/>
    <mergeCell ref="AM47:AN47"/>
    <mergeCell ref="AM49:AP49"/>
    <mergeCell ref="AS49:AT51"/>
    <mergeCell ref="AM50:AP50"/>
    <mergeCell ref="W33:AE33"/>
    <mergeCell ref="AK33:AO33"/>
    <mergeCell ref="L33:P33"/>
    <mergeCell ref="X35:AB35"/>
    <mergeCell ref="AK35:AO35"/>
    <mergeCell ref="AK31:AO31"/>
  </mergeCells>
  <hyperlinks>
    <hyperlink ref="A55" location="'2021-01-07 - 01-Trakční v...'!C2" display="/"/>
    <hyperlink ref="A56" location="'2021-01-07- - 02 - Trakčn...'!C2" display="/"/>
    <hyperlink ref="A57" location="'2021-01-07-- - 03-VON'!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6"/>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1" t="s">
        <v>6</v>
      </c>
      <c r="M2" s="252"/>
      <c r="N2" s="252"/>
      <c r="O2" s="252"/>
      <c r="P2" s="252"/>
      <c r="Q2" s="252"/>
      <c r="R2" s="252"/>
      <c r="S2" s="252"/>
      <c r="T2" s="252"/>
      <c r="U2" s="252"/>
      <c r="V2" s="252"/>
      <c r="AT2" s="15" t="s">
        <v>77</v>
      </c>
    </row>
    <row r="3" spans="1:46" s="1" customFormat="1" ht="6.95" customHeight="1">
      <c r="B3" s="16"/>
      <c r="C3" s="17"/>
      <c r="D3" s="17"/>
      <c r="E3" s="17"/>
      <c r="F3" s="17"/>
      <c r="G3" s="17"/>
      <c r="H3" s="17"/>
      <c r="I3" s="17"/>
      <c r="J3" s="17"/>
      <c r="K3" s="17"/>
      <c r="L3" s="18"/>
      <c r="AT3" s="15" t="s">
        <v>78</v>
      </c>
    </row>
    <row r="4" spans="1:46" s="1" customFormat="1" ht="24.95" customHeight="1">
      <c r="B4" s="18"/>
      <c r="D4" s="19" t="s">
        <v>85</v>
      </c>
      <c r="L4" s="18"/>
      <c r="M4" s="86" t="s">
        <v>11</v>
      </c>
      <c r="AT4" s="15" t="s">
        <v>4</v>
      </c>
    </row>
    <row r="5" spans="1:46" s="1" customFormat="1" ht="6.95" customHeight="1">
      <c r="B5" s="18"/>
      <c r="L5" s="18"/>
    </row>
    <row r="6" spans="1:46" s="1" customFormat="1" ht="12" customHeight="1">
      <c r="B6" s="18"/>
      <c r="D6" s="25" t="s">
        <v>17</v>
      </c>
      <c r="L6" s="18"/>
    </row>
    <row r="7" spans="1:46" s="1" customFormat="1" ht="16.5" customHeight="1">
      <c r="B7" s="18"/>
      <c r="E7" s="290" t="str">
        <f>'Rekapitulace stavby'!K6</f>
        <v>Oprava TV v úseku Strakonice - Katovice</v>
      </c>
      <c r="F7" s="291"/>
      <c r="G7" s="291"/>
      <c r="H7" s="291"/>
      <c r="L7" s="18"/>
    </row>
    <row r="8" spans="1:46" s="2" customFormat="1" ht="12" customHeight="1">
      <c r="A8" s="30"/>
      <c r="B8" s="31"/>
      <c r="C8" s="30"/>
      <c r="D8" s="25" t="s">
        <v>86</v>
      </c>
      <c r="E8" s="30"/>
      <c r="F8" s="30"/>
      <c r="G8" s="30"/>
      <c r="H8" s="30"/>
      <c r="I8" s="30"/>
      <c r="J8" s="30"/>
      <c r="K8" s="30"/>
      <c r="L8" s="87"/>
      <c r="S8" s="30"/>
      <c r="T8" s="30"/>
      <c r="U8" s="30"/>
      <c r="V8" s="30"/>
      <c r="W8" s="30"/>
      <c r="X8" s="30"/>
      <c r="Y8" s="30"/>
      <c r="Z8" s="30"/>
      <c r="AA8" s="30"/>
      <c r="AB8" s="30"/>
      <c r="AC8" s="30"/>
      <c r="AD8" s="30"/>
      <c r="AE8" s="30"/>
    </row>
    <row r="9" spans="1:46" s="2" customFormat="1" ht="16.5" customHeight="1">
      <c r="A9" s="30"/>
      <c r="B9" s="31"/>
      <c r="C9" s="30"/>
      <c r="D9" s="30"/>
      <c r="E9" s="256" t="s">
        <v>87</v>
      </c>
      <c r="F9" s="289"/>
      <c r="G9" s="289"/>
      <c r="H9" s="289"/>
      <c r="I9" s="30"/>
      <c r="J9" s="30"/>
      <c r="K9" s="30"/>
      <c r="L9" s="87"/>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7"/>
      <c r="S10" s="30"/>
      <c r="T10" s="30"/>
      <c r="U10" s="30"/>
      <c r="V10" s="30"/>
      <c r="W10" s="30"/>
      <c r="X10" s="30"/>
      <c r="Y10" s="30"/>
      <c r="Z10" s="30"/>
      <c r="AA10" s="30"/>
      <c r="AB10" s="30"/>
      <c r="AC10" s="30"/>
      <c r="AD10" s="30"/>
      <c r="AE10" s="30"/>
    </row>
    <row r="11" spans="1:46" s="2" customFormat="1" ht="12" customHeight="1">
      <c r="A11" s="30"/>
      <c r="B11" s="31"/>
      <c r="C11" s="30"/>
      <c r="D11" s="25" t="s">
        <v>19</v>
      </c>
      <c r="E11" s="30"/>
      <c r="F11" s="23" t="s">
        <v>3</v>
      </c>
      <c r="G11" s="30"/>
      <c r="H11" s="30"/>
      <c r="I11" s="25" t="s">
        <v>20</v>
      </c>
      <c r="J11" s="23" t="s">
        <v>3</v>
      </c>
      <c r="K11" s="30"/>
      <c r="L11" s="87"/>
      <c r="S11" s="30"/>
      <c r="T11" s="30"/>
      <c r="U11" s="30"/>
      <c r="V11" s="30"/>
      <c r="W11" s="30"/>
      <c r="X11" s="30"/>
      <c r="Y11" s="30"/>
      <c r="Z11" s="30"/>
      <c r="AA11" s="30"/>
      <c r="AB11" s="30"/>
      <c r="AC11" s="30"/>
      <c r="AD11" s="30"/>
      <c r="AE11" s="30"/>
    </row>
    <row r="12" spans="1:46" s="2" customFormat="1" ht="12" customHeight="1">
      <c r="A12" s="30"/>
      <c r="B12" s="31"/>
      <c r="C12" s="30"/>
      <c r="D12" s="25" t="s">
        <v>21</v>
      </c>
      <c r="E12" s="30"/>
      <c r="F12" s="23" t="s">
        <v>22</v>
      </c>
      <c r="G12" s="30"/>
      <c r="H12" s="30"/>
      <c r="I12" s="25" t="s">
        <v>23</v>
      </c>
      <c r="J12" s="48" t="str">
        <f>'Rekapitulace stavby'!AN8</f>
        <v>7. 1. 2021</v>
      </c>
      <c r="K12" s="30"/>
      <c r="L12" s="87"/>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7"/>
      <c r="S13" s="30"/>
      <c r="T13" s="30"/>
      <c r="U13" s="30"/>
      <c r="V13" s="30"/>
      <c r="W13" s="30"/>
      <c r="X13" s="30"/>
      <c r="Y13" s="30"/>
      <c r="Z13" s="30"/>
      <c r="AA13" s="30"/>
      <c r="AB13" s="30"/>
      <c r="AC13" s="30"/>
      <c r="AD13" s="30"/>
      <c r="AE13" s="30"/>
    </row>
    <row r="14" spans="1:46" s="2" customFormat="1" ht="12" customHeight="1">
      <c r="A14" s="30"/>
      <c r="B14" s="31"/>
      <c r="C14" s="30"/>
      <c r="D14" s="25" t="s">
        <v>25</v>
      </c>
      <c r="E14" s="30"/>
      <c r="F14" s="30"/>
      <c r="G14" s="30"/>
      <c r="H14" s="30"/>
      <c r="I14" s="25" t="s">
        <v>26</v>
      </c>
      <c r="J14" s="23" t="str">
        <f>IF('Rekapitulace stavby'!AN10="","",'Rekapitulace stavby'!AN10)</f>
        <v/>
      </c>
      <c r="K14" s="30"/>
      <c r="L14" s="87"/>
      <c r="S14" s="30"/>
      <c r="T14" s="30"/>
      <c r="U14" s="30"/>
      <c r="V14" s="30"/>
      <c r="W14" s="30"/>
      <c r="X14" s="30"/>
      <c r="Y14" s="30"/>
      <c r="Z14" s="30"/>
      <c r="AA14" s="30"/>
      <c r="AB14" s="30"/>
      <c r="AC14" s="30"/>
      <c r="AD14" s="30"/>
      <c r="AE14" s="30"/>
    </row>
    <row r="15" spans="1:46" s="2" customFormat="1" ht="18" customHeight="1">
      <c r="A15" s="30"/>
      <c r="B15" s="31"/>
      <c r="C15" s="30"/>
      <c r="D15" s="30"/>
      <c r="E15" s="23" t="str">
        <f>IF('Rekapitulace stavby'!E11="","",'Rekapitulace stavby'!E11)</f>
        <v xml:space="preserve"> </v>
      </c>
      <c r="F15" s="30"/>
      <c r="G15" s="30"/>
      <c r="H15" s="30"/>
      <c r="I15" s="25" t="s">
        <v>27</v>
      </c>
      <c r="J15" s="23" t="str">
        <f>IF('Rekapitulace stavby'!AN11="","",'Rekapitulace stavby'!AN11)</f>
        <v/>
      </c>
      <c r="K15" s="30"/>
      <c r="L15" s="87"/>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7"/>
      <c r="S16" s="30"/>
      <c r="T16" s="30"/>
      <c r="U16" s="30"/>
      <c r="V16" s="30"/>
      <c r="W16" s="30"/>
      <c r="X16" s="30"/>
      <c r="Y16" s="30"/>
      <c r="Z16" s="30"/>
      <c r="AA16" s="30"/>
      <c r="AB16" s="30"/>
      <c r="AC16" s="30"/>
      <c r="AD16" s="30"/>
      <c r="AE16" s="30"/>
    </row>
    <row r="17" spans="1:31" s="2" customFormat="1" ht="12" customHeight="1">
      <c r="A17" s="30"/>
      <c r="B17" s="31"/>
      <c r="C17" s="30"/>
      <c r="D17" s="25" t="s">
        <v>28</v>
      </c>
      <c r="E17" s="30"/>
      <c r="F17" s="30"/>
      <c r="G17" s="30"/>
      <c r="H17" s="30"/>
      <c r="I17" s="25" t="s">
        <v>26</v>
      </c>
      <c r="J17" s="26" t="str">
        <f>'Rekapitulace stavby'!AN13</f>
        <v>Vyplň údaj</v>
      </c>
      <c r="K17" s="30"/>
      <c r="L17" s="87"/>
      <c r="S17" s="30"/>
      <c r="T17" s="30"/>
      <c r="U17" s="30"/>
      <c r="V17" s="30"/>
      <c r="W17" s="30"/>
      <c r="X17" s="30"/>
      <c r="Y17" s="30"/>
      <c r="Z17" s="30"/>
      <c r="AA17" s="30"/>
      <c r="AB17" s="30"/>
      <c r="AC17" s="30"/>
      <c r="AD17" s="30"/>
      <c r="AE17" s="30"/>
    </row>
    <row r="18" spans="1:31" s="2" customFormat="1" ht="18" customHeight="1">
      <c r="A18" s="30"/>
      <c r="B18" s="31"/>
      <c r="C18" s="30"/>
      <c r="D18" s="30"/>
      <c r="E18" s="292" t="str">
        <f>'Rekapitulace stavby'!E14</f>
        <v>Vyplň údaj</v>
      </c>
      <c r="F18" s="281"/>
      <c r="G18" s="281"/>
      <c r="H18" s="281"/>
      <c r="I18" s="25" t="s">
        <v>27</v>
      </c>
      <c r="J18" s="26" t="str">
        <f>'Rekapitulace stavby'!AN14</f>
        <v>Vyplň údaj</v>
      </c>
      <c r="K18" s="30"/>
      <c r="L18" s="87"/>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7"/>
      <c r="S19" s="30"/>
      <c r="T19" s="30"/>
      <c r="U19" s="30"/>
      <c r="V19" s="30"/>
      <c r="W19" s="30"/>
      <c r="X19" s="30"/>
      <c r="Y19" s="30"/>
      <c r="Z19" s="30"/>
      <c r="AA19" s="30"/>
      <c r="AB19" s="30"/>
      <c r="AC19" s="30"/>
      <c r="AD19" s="30"/>
      <c r="AE19" s="30"/>
    </row>
    <row r="20" spans="1:31" s="2" customFormat="1" ht="12" customHeight="1">
      <c r="A20" s="30"/>
      <c r="B20" s="31"/>
      <c r="C20" s="30"/>
      <c r="D20" s="25" t="s">
        <v>30</v>
      </c>
      <c r="E20" s="30"/>
      <c r="F20" s="30"/>
      <c r="G20" s="30"/>
      <c r="H20" s="30"/>
      <c r="I20" s="25" t="s">
        <v>26</v>
      </c>
      <c r="J20" s="23" t="str">
        <f>IF('Rekapitulace stavby'!AN16="","",'Rekapitulace stavby'!AN16)</f>
        <v/>
      </c>
      <c r="K20" s="30"/>
      <c r="L20" s="87"/>
      <c r="S20" s="30"/>
      <c r="T20" s="30"/>
      <c r="U20" s="30"/>
      <c r="V20" s="30"/>
      <c r="W20" s="30"/>
      <c r="X20" s="30"/>
      <c r="Y20" s="30"/>
      <c r="Z20" s="30"/>
      <c r="AA20" s="30"/>
      <c r="AB20" s="30"/>
      <c r="AC20" s="30"/>
      <c r="AD20" s="30"/>
      <c r="AE20" s="30"/>
    </row>
    <row r="21" spans="1:31" s="2" customFormat="1" ht="18" customHeight="1">
      <c r="A21" s="30"/>
      <c r="B21" s="31"/>
      <c r="C21" s="30"/>
      <c r="D21" s="30"/>
      <c r="E21" s="23" t="str">
        <f>IF('Rekapitulace stavby'!E17="","",'Rekapitulace stavby'!E17)</f>
        <v xml:space="preserve"> </v>
      </c>
      <c r="F21" s="30"/>
      <c r="G21" s="30"/>
      <c r="H21" s="30"/>
      <c r="I21" s="25" t="s">
        <v>27</v>
      </c>
      <c r="J21" s="23" t="str">
        <f>IF('Rekapitulace stavby'!AN17="","",'Rekapitulace stavby'!AN17)</f>
        <v/>
      </c>
      <c r="K21" s="30"/>
      <c r="L21" s="87"/>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7"/>
      <c r="S22" s="30"/>
      <c r="T22" s="30"/>
      <c r="U22" s="30"/>
      <c r="V22" s="30"/>
      <c r="W22" s="30"/>
      <c r="X22" s="30"/>
      <c r="Y22" s="30"/>
      <c r="Z22" s="30"/>
      <c r="AA22" s="30"/>
      <c r="AB22" s="30"/>
      <c r="AC22" s="30"/>
      <c r="AD22" s="30"/>
      <c r="AE22" s="30"/>
    </row>
    <row r="23" spans="1:31" s="2" customFormat="1" ht="12" customHeight="1">
      <c r="A23" s="30"/>
      <c r="B23" s="31"/>
      <c r="C23" s="30"/>
      <c r="D23" s="25" t="s">
        <v>32</v>
      </c>
      <c r="E23" s="30"/>
      <c r="F23" s="30"/>
      <c r="G23" s="30"/>
      <c r="H23" s="30"/>
      <c r="I23" s="25" t="s">
        <v>26</v>
      </c>
      <c r="J23" s="23" t="str">
        <f>IF('Rekapitulace stavby'!AN19="","",'Rekapitulace stavby'!AN19)</f>
        <v/>
      </c>
      <c r="K23" s="30"/>
      <c r="L23" s="87"/>
      <c r="S23" s="30"/>
      <c r="T23" s="30"/>
      <c r="U23" s="30"/>
      <c r="V23" s="30"/>
      <c r="W23" s="30"/>
      <c r="X23" s="30"/>
      <c r="Y23" s="30"/>
      <c r="Z23" s="30"/>
      <c r="AA23" s="30"/>
      <c r="AB23" s="30"/>
      <c r="AC23" s="30"/>
      <c r="AD23" s="30"/>
      <c r="AE23" s="30"/>
    </row>
    <row r="24" spans="1:31" s="2" customFormat="1" ht="18" customHeight="1">
      <c r="A24" s="30"/>
      <c r="B24" s="31"/>
      <c r="C24" s="30"/>
      <c r="D24" s="30"/>
      <c r="E24" s="23" t="str">
        <f>IF('Rekapitulace stavby'!E20="","",'Rekapitulace stavby'!E20)</f>
        <v xml:space="preserve"> </v>
      </c>
      <c r="F24" s="30"/>
      <c r="G24" s="30"/>
      <c r="H24" s="30"/>
      <c r="I24" s="25" t="s">
        <v>27</v>
      </c>
      <c r="J24" s="23" t="str">
        <f>IF('Rekapitulace stavby'!AN20="","",'Rekapitulace stavby'!AN20)</f>
        <v/>
      </c>
      <c r="K24" s="30"/>
      <c r="L24" s="87"/>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7"/>
      <c r="S25" s="30"/>
      <c r="T25" s="30"/>
      <c r="U25" s="30"/>
      <c r="V25" s="30"/>
      <c r="W25" s="30"/>
      <c r="X25" s="30"/>
      <c r="Y25" s="30"/>
      <c r="Z25" s="30"/>
      <c r="AA25" s="30"/>
      <c r="AB25" s="30"/>
      <c r="AC25" s="30"/>
      <c r="AD25" s="30"/>
      <c r="AE25" s="30"/>
    </row>
    <row r="26" spans="1:31" s="2" customFormat="1" ht="12" customHeight="1">
      <c r="A26" s="30"/>
      <c r="B26" s="31"/>
      <c r="C26" s="30"/>
      <c r="D26" s="25" t="s">
        <v>33</v>
      </c>
      <c r="E26" s="30"/>
      <c r="F26" s="30"/>
      <c r="G26" s="30"/>
      <c r="H26" s="30"/>
      <c r="I26" s="30"/>
      <c r="J26" s="30"/>
      <c r="K26" s="30"/>
      <c r="L26" s="87"/>
      <c r="S26" s="30"/>
      <c r="T26" s="30"/>
      <c r="U26" s="30"/>
      <c r="V26" s="30"/>
      <c r="W26" s="30"/>
      <c r="X26" s="30"/>
      <c r="Y26" s="30"/>
      <c r="Z26" s="30"/>
      <c r="AA26" s="30"/>
      <c r="AB26" s="30"/>
      <c r="AC26" s="30"/>
      <c r="AD26" s="30"/>
      <c r="AE26" s="30"/>
    </row>
    <row r="27" spans="1:31" s="8" customFormat="1" ht="16.5" customHeight="1">
      <c r="A27" s="88"/>
      <c r="B27" s="89"/>
      <c r="C27" s="88"/>
      <c r="D27" s="88"/>
      <c r="E27" s="285" t="s">
        <v>3</v>
      </c>
      <c r="F27" s="285"/>
      <c r="G27" s="285"/>
      <c r="H27" s="285"/>
      <c r="I27" s="88"/>
      <c r="J27" s="88"/>
      <c r="K27" s="88"/>
      <c r="L27" s="90"/>
      <c r="S27" s="88"/>
      <c r="T27" s="88"/>
      <c r="U27" s="88"/>
      <c r="V27" s="88"/>
      <c r="W27" s="88"/>
      <c r="X27" s="88"/>
      <c r="Y27" s="88"/>
      <c r="Z27" s="88"/>
      <c r="AA27" s="88"/>
      <c r="AB27" s="88"/>
      <c r="AC27" s="88"/>
      <c r="AD27" s="88"/>
      <c r="AE27" s="88"/>
    </row>
    <row r="28" spans="1:31" s="2" customFormat="1" ht="6.95" customHeight="1">
      <c r="A28" s="30"/>
      <c r="B28" s="31"/>
      <c r="C28" s="30"/>
      <c r="D28" s="30"/>
      <c r="E28" s="30"/>
      <c r="F28" s="30"/>
      <c r="G28" s="30"/>
      <c r="H28" s="30"/>
      <c r="I28" s="30"/>
      <c r="J28" s="30"/>
      <c r="K28" s="30"/>
      <c r="L28" s="87"/>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7"/>
      <c r="S29" s="30"/>
      <c r="T29" s="30"/>
      <c r="U29" s="30"/>
      <c r="V29" s="30"/>
      <c r="W29" s="30"/>
      <c r="X29" s="30"/>
      <c r="Y29" s="30"/>
      <c r="Z29" s="30"/>
      <c r="AA29" s="30"/>
      <c r="AB29" s="30"/>
      <c r="AC29" s="30"/>
      <c r="AD29" s="30"/>
      <c r="AE29" s="30"/>
    </row>
    <row r="30" spans="1:31" s="2" customFormat="1" ht="25.35" customHeight="1">
      <c r="A30" s="30"/>
      <c r="B30" s="31"/>
      <c r="C30" s="30"/>
      <c r="D30" s="91" t="s">
        <v>35</v>
      </c>
      <c r="E30" s="30"/>
      <c r="F30" s="30"/>
      <c r="G30" s="30"/>
      <c r="H30" s="30"/>
      <c r="I30" s="30"/>
      <c r="J30" s="64">
        <f>ROUND(J80, 2)</f>
        <v>0</v>
      </c>
      <c r="K30" s="30"/>
      <c r="L30" s="87"/>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7"/>
      <c r="S31" s="30"/>
      <c r="T31" s="30"/>
      <c r="U31" s="30"/>
      <c r="V31" s="30"/>
      <c r="W31" s="30"/>
      <c r="X31" s="30"/>
      <c r="Y31" s="30"/>
      <c r="Z31" s="30"/>
      <c r="AA31" s="30"/>
      <c r="AB31" s="30"/>
      <c r="AC31" s="30"/>
      <c r="AD31" s="30"/>
      <c r="AE31" s="30"/>
    </row>
    <row r="32" spans="1:31" s="2" customFormat="1" ht="14.45" customHeight="1">
      <c r="A32" s="30"/>
      <c r="B32" s="31"/>
      <c r="C32" s="30"/>
      <c r="D32" s="30"/>
      <c r="E32" s="30"/>
      <c r="F32" s="34" t="s">
        <v>37</v>
      </c>
      <c r="G32" s="30"/>
      <c r="H32" s="30"/>
      <c r="I32" s="34" t="s">
        <v>36</v>
      </c>
      <c r="J32" s="34" t="s">
        <v>38</v>
      </c>
      <c r="K32" s="30"/>
      <c r="L32" s="87"/>
      <c r="S32" s="30"/>
      <c r="T32" s="30"/>
      <c r="U32" s="30"/>
      <c r="V32" s="30"/>
      <c r="W32" s="30"/>
      <c r="X32" s="30"/>
      <c r="Y32" s="30"/>
      <c r="Z32" s="30"/>
      <c r="AA32" s="30"/>
      <c r="AB32" s="30"/>
      <c r="AC32" s="30"/>
      <c r="AD32" s="30"/>
      <c r="AE32" s="30"/>
    </row>
    <row r="33" spans="1:31" s="2" customFormat="1" ht="14.45" customHeight="1">
      <c r="A33" s="30"/>
      <c r="B33" s="31"/>
      <c r="C33" s="30"/>
      <c r="D33" s="92" t="s">
        <v>39</v>
      </c>
      <c r="E33" s="25" t="s">
        <v>40</v>
      </c>
      <c r="F33" s="93">
        <f>ROUND((SUM(BE80:BE205)),  2)</f>
        <v>0</v>
      </c>
      <c r="G33" s="30"/>
      <c r="H33" s="30"/>
      <c r="I33" s="94">
        <v>0.21</v>
      </c>
      <c r="J33" s="93">
        <f>ROUND(((SUM(BE80:BE205))*I33),  2)</f>
        <v>0</v>
      </c>
      <c r="K33" s="30"/>
      <c r="L33" s="87"/>
      <c r="S33" s="30"/>
      <c r="T33" s="30"/>
      <c r="U33" s="30"/>
      <c r="V33" s="30"/>
      <c r="W33" s="30"/>
      <c r="X33" s="30"/>
      <c r="Y33" s="30"/>
      <c r="Z33" s="30"/>
      <c r="AA33" s="30"/>
      <c r="AB33" s="30"/>
      <c r="AC33" s="30"/>
      <c r="AD33" s="30"/>
      <c r="AE33" s="30"/>
    </row>
    <row r="34" spans="1:31" s="2" customFormat="1" ht="14.45" customHeight="1">
      <c r="A34" s="30"/>
      <c r="B34" s="31"/>
      <c r="C34" s="30"/>
      <c r="D34" s="30"/>
      <c r="E34" s="25" t="s">
        <v>41</v>
      </c>
      <c r="F34" s="93">
        <f>ROUND((SUM(BF80:BF205)),  2)</f>
        <v>0</v>
      </c>
      <c r="G34" s="30"/>
      <c r="H34" s="30"/>
      <c r="I34" s="94">
        <v>0.15</v>
      </c>
      <c r="J34" s="93">
        <f>ROUND(((SUM(BF80:BF205))*I34),  2)</f>
        <v>0</v>
      </c>
      <c r="K34" s="30"/>
      <c r="L34" s="87"/>
      <c r="S34" s="30"/>
      <c r="T34" s="30"/>
      <c r="U34" s="30"/>
      <c r="V34" s="30"/>
      <c r="W34" s="30"/>
      <c r="X34" s="30"/>
      <c r="Y34" s="30"/>
      <c r="Z34" s="30"/>
      <c r="AA34" s="30"/>
      <c r="AB34" s="30"/>
      <c r="AC34" s="30"/>
      <c r="AD34" s="30"/>
      <c r="AE34" s="30"/>
    </row>
    <row r="35" spans="1:31" s="2" customFormat="1" ht="14.45" hidden="1" customHeight="1">
      <c r="A35" s="30"/>
      <c r="B35" s="31"/>
      <c r="C35" s="30"/>
      <c r="D35" s="30"/>
      <c r="E35" s="25" t="s">
        <v>42</v>
      </c>
      <c r="F35" s="93">
        <f>ROUND((SUM(BG80:BG205)),  2)</f>
        <v>0</v>
      </c>
      <c r="G35" s="30"/>
      <c r="H35" s="30"/>
      <c r="I35" s="94">
        <v>0.21</v>
      </c>
      <c r="J35" s="93">
        <f>0</f>
        <v>0</v>
      </c>
      <c r="K35" s="30"/>
      <c r="L35" s="87"/>
      <c r="S35" s="30"/>
      <c r="T35" s="30"/>
      <c r="U35" s="30"/>
      <c r="V35" s="30"/>
      <c r="W35" s="30"/>
      <c r="X35" s="30"/>
      <c r="Y35" s="30"/>
      <c r="Z35" s="30"/>
      <c r="AA35" s="30"/>
      <c r="AB35" s="30"/>
      <c r="AC35" s="30"/>
      <c r="AD35" s="30"/>
      <c r="AE35" s="30"/>
    </row>
    <row r="36" spans="1:31" s="2" customFormat="1" ht="14.45" hidden="1" customHeight="1">
      <c r="A36" s="30"/>
      <c r="B36" s="31"/>
      <c r="C36" s="30"/>
      <c r="D36" s="30"/>
      <c r="E36" s="25" t="s">
        <v>43</v>
      </c>
      <c r="F36" s="93">
        <f>ROUND((SUM(BH80:BH205)),  2)</f>
        <v>0</v>
      </c>
      <c r="G36" s="30"/>
      <c r="H36" s="30"/>
      <c r="I36" s="94">
        <v>0.15</v>
      </c>
      <c r="J36" s="93">
        <f>0</f>
        <v>0</v>
      </c>
      <c r="K36" s="30"/>
      <c r="L36" s="87"/>
      <c r="S36" s="30"/>
      <c r="T36" s="30"/>
      <c r="U36" s="30"/>
      <c r="V36" s="30"/>
      <c r="W36" s="30"/>
      <c r="X36" s="30"/>
      <c r="Y36" s="30"/>
      <c r="Z36" s="30"/>
      <c r="AA36" s="30"/>
      <c r="AB36" s="30"/>
      <c r="AC36" s="30"/>
      <c r="AD36" s="30"/>
      <c r="AE36" s="30"/>
    </row>
    <row r="37" spans="1:31" s="2" customFormat="1" ht="14.45" hidden="1" customHeight="1">
      <c r="A37" s="30"/>
      <c r="B37" s="31"/>
      <c r="C37" s="30"/>
      <c r="D37" s="30"/>
      <c r="E37" s="25" t="s">
        <v>44</v>
      </c>
      <c r="F37" s="93">
        <f>ROUND((SUM(BI80:BI205)),  2)</f>
        <v>0</v>
      </c>
      <c r="G37" s="30"/>
      <c r="H37" s="30"/>
      <c r="I37" s="94">
        <v>0</v>
      </c>
      <c r="J37" s="93">
        <f>0</f>
        <v>0</v>
      </c>
      <c r="K37" s="30"/>
      <c r="L37" s="87"/>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7"/>
      <c r="S38" s="30"/>
      <c r="T38" s="30"/>
      <c r="U38" s="30"/>
      <c r="V38" s="30"/>
      <c r="W38" s="30"/>
      <c r="X38" s="30"/>
      <c r="Y38" s="30"/>
      <c r="Z38" s="30"/>
      <c r="AA38" s="30"/>
      <c r="AB38" s="30"/>
      <c r="AC38" s="30"/>
      <c r="AD38" s="30"/>
      <c r="AE38" s="30"/>
    </row>
    <row r="39" spans="1:31" s="2" customFormat="1" ht="25.35" customHeight="1">
      <c r="A39" s="30"/>
      <c r="B39" s="31"/>
      <c r="C39" s="95"/>
      <c r="D39" s="96" t="s">
        <v>45</v>
      </c>
      <c r="E39" s="53"/>
      <c r="F39" s="53"/>
      <c r="G39" s="97" t="s">
        <v>46</v>
      </c>
      <c r="H39" s="98" t="s">
        <v>47</v>
      </c>
      <c r="I39" s="53"/>
      <c r="J39" s="99">
        <f>SUM(J30:J37)</f>
        <v>0</v>
      </c>
      <c r="K39" s="100"/>
      <c r="L39" s="87"/>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7"/>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7"/>
      <c r="S44" s="30"/>
      <c r="T44" s="30"/>
      <c r="U44" s="30"/>
      <c r="V44" s="30"/>
      <c r="W44" s="30"/>
      <c r="X44" s="30"/>
      <c r="Y44" s="30"/>
      <c r="Z44" s="30"/>
      <c r="AA44" s="30"/>
      <c r="AB44" s="30"/>
      <c r="AC44" s="30"/>
      <c r="AD44" s="30"/>
      <c r="AE44" s="30"/>
    </row>
    <row r="45" spans="1:31" s="2" customFormat="1" ht="24.95" customHeight="1">
      <c r="A45" s="30"/>
      <c r="B45" s="31"/>
      <c r="C45" s="19" t="s">
        <v>88</v>
      </c>
      <c r="D45" s="30"/>
      <c r="E45" s="30"/>
      <c r="F45" s="30"/>
      <c r="G45" s="30"/>
      <c r="H45" s="30"/>
      <c r="I45" s="30"/>
      <c r="J45" s="30"/>
      <c r="K45" s="30"/>
      <c r="L45" s="87"/>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7"/>
      <c r="S46" s="30"/>
      <c r="T46" s="30"/>
      <c r="U46" s="30"/>
      <c r="V46" s="30"/>
      <c r="W46" s="30"/>
      <c r="X46" s="30"/>
      <c r="Y46" s="30"/>
      <c r="Z46" s="30"/>
      <c r="AA46" s="30"/>
      <c r="AB46" s="30"/>
      <c r="AC46" s="30"/>
      <c r="AD46" s="30"/>
      <c r="AE46" s="30"/>
    </row>
    <row r="47" spans="1:31" s="2" customFormat="1" ht="12" customHeight="1">
      <c r="A47" s="30"/>
      <c r="B47" s="31"/>
      <c r="C47" s="25" t="s">
        <v>17</v>
      </c>
      <c r="D47" s="30"/>
      <c r="E47" s="30"/>
      <c r="F47" s="30"/>
      <c r="G47" s="30"/>
      <c r="H47" s="30"/>
      <c r="I47" s="30"/>
      <c r="J47" s="30"/>
      <c r="K47" s="30"/>
      <c r="L47" s="87"/>
      <c r="S47" s="30"/>
      <c r="T47" s="30"/>
      <c r="U47" s="30"/>
      <c r="V47" s="30"/>
      <c r="W47" s="30"/>
      <c r="X47" s="30"/>
      <c r="Y47" s="30"/>
      <c r="Z47" s="30"/>
      <c r="AA47" s="30"/>
      <c r="AB47" s="30"/>
      <c r="AC47" s="30"/>
      <c r="AD47" s="30"/>
      <c r="AE47" s="30"/>
    </row>
    <row r="48" spans="1:31" s="2" customFormat="1" ht="16.5" customHeight="1">
      <c r="A48" s="30"/>
      <c r="B48" s="31"/>
      <c r="C48" s="30"/>
      <c r="D48" s="30"/>
      <c r="E48" s="290" t="str">
        <f>E7</f>
        <v>Oprava TV v úseku Strakonice - Katovice</v>
      </c>
      <c r="F48" s="291"/>
      <c r="G48" s="291"/>
      <c r="H48" s="291"/>
      <c r="I48" s="30"/>
      <c r="J48" s="30"/>
      <c r="K48" s="30"/>
      <c r="L48" s="87"/>
      <c r="S48" s="30"/>
      <c r="T48" s="30"/>
      <c r="U48" s="30"/>
      <c r="V48" s="30"/>
      <c r="W48" s="30"/>
      <c r="X48" s="30"/>
      <c r="Y48" s="30"/>
      <c r="Z48" s="30"/>
      <c r="AA48" s="30"/>
      <c r="AB48" s="30"/>
      <c r="AC48" s="30"/>
      <c r="AD48" s="30"/>
      <c r="AE48" s="30"/>
    </row>
    <row r="49" spans="1:47" s="2" customFormat="1" ht="12" customHeight="1">
      <c r="A49" s="30"/>
      <c r="B49" s="31"/>
      <c r="C49" s="25" t="s">
        <v>86</v>
      </c>
      <c r="D49" s="30"/>
      <c r="E49" s="30"/>
      <c r="F49" s="30"/>
      <c r="G49" s="30"/>
      <c r="H49" s="30"/>
      <c r="I49" s="30"/>
      <c r="J49" s="30"/>
      <c r="K49" s="30"/>
      <c r="L49" s="87"/>
      <c r="S49" s="30"/>
      <c r="T49" s="30"/>
      <c r="U49" s="30"/>
      <c r="V49" s="30"/>
      <c r="W49" s="30"/>
      <c r="X49" s="30"/>
      <c r="Y49" s="30"/>
      <c r="Z49" s="30"/>
      <c r="AA49" s="30"/>
      <c r="AB49" s="30"/>
      <c r="AC49" s="30"/>
      <c r="AD49" s="30"/>
      <c r="AE49" s="30"/>
    </row>
    <row r="50" spans="1:47" s="2" customFormat="1" ht="16.5" customHeight="1">
      <c r="A50" s="30"/>
      <c r="B50" s="31"/>
      <c r="C50" s="30"/>
      <c r="D50" s="30"/>
      <c r="E50" s="256" t="str">
        <f>E9</f>
        <v>2021-01-07 - 01-Trakční vedení (UOŽI)</v>
      </c>
      <c r="F50" s="289"/>
      <c r="G50" s="289"/>
      <c r="H50" s="289"/>
      <c r="I50" s="30"/>
      <c r="J50" s="30"/>
      <c r="K50" s="30"/>
      <c r="L50" s="87"/>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7"/>
      <c r="S51" s="30"/>
      <c r="T51" s="30"/>
      <c r="U51" s="30"/>
      <c r="V51" s="30"/>
      <c r="W51" s="30"/>
      <c r="X51" s="30"/>
      <c r="Y51" s="30"/>
      <c r="Z51" s="30"/>
      <c r="AA51" s="30"/>
      <c r="AB51" s="30"/>
      <c r="AC51" s="30"/>
      <c r="AD51" s="30"/>
      <c r="AE51" s="30"/>
    </row>
    <row r="52" spans="1:47" s="2" customFormat="1" ht="12" customHeight="1">
      <c r="A52" s="30"/>
      <c r="B52" s="31"/>
      <c r="C52" s="25" t="s">
        <v>21</v>
      </c>
      <c r="D52" s="30"/>
      <c r="E52" s="30"/>
      <c r="F52" s="23" t="str">
        <f>F12</f>
        <v xml:space="preserve"> </v>
      </c>
      <c r="G52" s="30"/>
      <c r="H52" s="30"/>
      <c r="I52" s="25" t="s">
        <v>23</v>
      </c>
      <c r="J52" s="48" t="str">
        <f>IF(J12="","",J12)</f>
        <v>7. 1. 2021</v>
      </c>
      <c r="K52" s="30"/>
      <c r="L52" s="87"/>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7"/>
      <c r="S53" s="30"/>
      <c r="T53" s="30"/>
      <c r="U53" s="30"/>
      <c r="V53" s="30"/>
      <c r="W53" s="30"/>
      <c r="X53" s="30"/>
      <c r="Y53" s="30"/>
      <c r="Z53" s="30"/>
      <c r="AA53" s="30"/>
      <c r="AB53" s="30"/>
      <c r="AC53" s="30"/>
      <c r="AD53" s="30"/>
      <c r="AE53" s="30"/>
    </row>
    <row r="54" spans="1:47" s="2" customFormat="1" ht="15.2" customHeight="1">
      <c r="A54" s="30"/>
      <c r="B54" s="31"/>
      <c r="C54" s="25" t="s">
        <v>25</v>
      </c>
      <c r="D54" s="30"/>
      <c r="E54" s="30"/>
      <c r="F54" s="23" t="str">
        <f>E15</f>
        <v xml:space="preserve"> </v>
      </c>
      <c r="G54" s="30"/>
      <c r="H54" s="30"/>
      <c r="I54" s="25" t="s">
        <v>30</v>
      </c>
      <c r="J54" s="28" t="str">
        <f>E21</f>
        <v xml:space="preserve"> </v>
      </c>
      <c r="K54" s="30"/>
      <c r="L54" s="87"/>
      <c r="S54" s="30"/>
      <c r="T54" s="30"/>
      <c r="U54" s="30"/>
      <c r="V54" s="30"/>
      <c r="W54" s="30"/>
      <c r="X54" s="30"/>
      <c r="Y54" s="30"/>
      <c r="Z54" s="30"/>
      <c r="AA54" s="30"/>
      <c r="AB54" s="30"/>
      <c r="AC54" s="30"/>
      <c r="AD54" s="30"/>
      <c r="AE54" s="30"/>
    </row>
    <row r="55" spans="1:47" s="2" customFormat="1" ht="15.2" customHeight="1">
      <c r="A55" s="30"/>
      <c r="B55" s="31"/>
      <c r="C55" s="25" t="s">
        <v>28</v>
      </c>
      <c r="D55" s="30"/>
      <c r="E55" s="30"/>
      <c r="F55" s="23" t="str">
        <f>IF(E18="","",E18)</f>
        <v>Vyplň údaj</v>
      </c>
      <c r="G55" s="30"/>
      <c r="H55" s="30"/>
      <c r="I55" s="25" t="s">
        <v>32</v>
      </c>
      <c r="J55" s="28" t="str">
        <f>E24</f>
        <v xml:space="preserve"> </v>
      </c>
      <c r="K55" s="30"/>
      <c r="L55" s="87"/>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7"/>
      <c r="S56" s="30"/>
      <c r="T56" s="30"/>
      <c r="U56" s="30"/>
      <c r="V56" s="30"/>
      <c r="W56" s="30"/>
      <c r="X56" s="30"/>
      <c r="Y56" s="30"/>
      <c r="Z56" s="30"/>
      <c r="AA56" s="30"/>
      <c r="AB56" s="30"/>
      <c r="AC56" s="30"/>
      <c r="AD56" s="30"/>
      <c r="AE56" s="30"/>
    </row>
    <row r="57" spans="1:47" s="2" customFormat="1" ht="29.25" customHeight="1">
      <c r="A57" s="30"/>
      <c r="B57" s="31"/>
      <c r="C57" s="101" t="s">
        <v>89</v>
      </c>
      <c r="D57" s="95"/>
      <c r="E57" s="95"/>
      <c r="F57" s="95"/>
      <c r="G57" s="95"/>
      <c r="H57" s="95"/>
      <c r="I57" s="95"/>
      <c r="J57" s="102" t="s">
        <v>90</v>
      </c>
      <c r="K57" s="95"/>
      <c r="L57" s="87"/>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7"/>
      <c r="S58" s="30"/>
      <c r="T58" s="30"/>
      <c r="U58" s="30"/>
      <c r="V58" s="30"/>
      <c r="W58" s="30"/>
      <c r="X58" s="30"/>
      <c r="Y58" s="30"/>
      <c r="Z58" s="30"/>
      <c r="AA58" s="30"/>
      <c r="AB58" s="30"/>
      <c r="AC58" s="30"/>
      <c r="AD58" s="30"/>
      <c r="AE58" s="30"/>
    </row>
    <row r="59" spans="1:47" s="2" customFormat="1" ht="22.9" customHeight="1">
      <c r="A59" s="30"/>
      <c r="B59" s="31"/>
      <c r="C59" s="103" t="s">
        <v>67</v>
      </c>
      <c r="D59" s="30"/>
      <c r="E59" s="30"/>
      <c r="F59" s="30"/>
      <c r="G59" s="30"/>
      <c r="H59" s="30"/>
      <c r="I59" s="30"/>
      <c r="J59" s="64">
        <f>J80</f>
        <v>0</v>
      </c>
      <c r="K59" s="30"/>
      <c r="L59" s="87"/>
      <c r="S59" s="30"/>
      <c r="T59" s="30"/>
      <c r="U59" s="30"/>
      <c r="V59" s="30"/>
      <c r="W59" s="30"/>
      <c r="X59" s="30"/>
      <c r="Y59" s="30"/>
      <c r="Z59" s="30"/>
      <c r="AA59" s="30"/>
      <c r="AB59" s="30"/>
      <c r="AC59" s="30"/>
      <c r="AD59" s="30"/>
      <c r="AE59" s="30"/>
      <c r="AU59" s="15" t="s">
        <v>91</v>
      </c>
    </row>
    <row r="60" spans="1:47" s="9" customFormat="1" ht="24.95" customHeight="1">
      <c r="B60" s="104"/>
      <c r="D60" s="105" t="s">
        <v>92</v>
      </c>
      <c r="E60" s="106"/>
      <c r="F60" s="106"/>
      <c r="G60" s="106"/>
      <c r="H60" s="106"/>
      <c r="I60" s="106"/>
      <c r="J60" s="107">
        <f>J81</f>
        <v>0</v>
      </c>
      <c r="L60" s="104"/>
    </row>
    <row r="61" spans="1:47" s="2" customFormat="1" ht="21.75" customHeight="1">
      <c r="A61" s="30"/>
      <c r="B61" s="31"/>
      <c r="C61" s="30"/>
      <c r="D61" s="30"/>
      <c r="E61" s="30"/>
      <c r="F61" s="30"/>
      <c r="G61" s="30"/>
      <c r="H61" s="30"/>
      <c r="I61" s="30"/>
      <c r="J61" s="30"/>
      <c r="K61" s="30"/>
      <c r="L61" s="87"/>
      <c r="S61" s="30"/>
      <c r="T61" s="30"/>
      <c r="U61" s="30"/>
      <c r="V61" s="30"/>
      <c r="W61" s="30"/>
      <c r="X61" s="30"/>
      <c r="Y61" s="30"/>
      <c r="Z61" s="30"/>
      <c r="AA61" s="30"/>
      <c r="AB61" s="30"/>
      <c r="AC61" s="30"/>
      <c r="AD61" s="30"/>
      <c r="AE61" s="30"/>
    </row>
    <row r="62" spans="1:47" s="2" customFormat="1" ht="6.95" customHeight="1">
      <c r="A62" s="30"/>
      <c r="B62" s="40"/>
      <c r="C62" s="41"/>
      <c r="D62" s="41"/>
      <c r="E62" s="41"/>
      <c r="F62" s="41"/>
      <c r="G62" s="41"/>
      <c r="H62" s="41"/>
      <c r="I62" s="41"/>
      <c r="J62" s="41"/>
      <c r="K62" s="41"/>
      <c r="L62" s="87"/>
      <c r="S62" s="30"/>
      <c r="T62" s="30"/>
      <c r="U62" s="30"/>
      <c r="V62" s="30"/>
      <c r="W62" s="30"/>
      <c r="X62" s="30"/>
      <c r="Y62" s="30"/>
      <c r="Z62" s="30"/>
      <c r="AA62" s="30"/>
      <c r="AB62" s="30"/>
      <c r="AC62" s="30"/>
      <c r="AD62" s="30"/>
      <c r="AE62" s="30"/>
    </row>
    <row r="66" spans="1:63" s="2" customFormat="1" ht="6.95" customHeight="1">
      <c r="A66" s="30"/>
      <c r="B66" s="42"/>
      <c r="C66" s="43"/>
      <c r="D66" s="43"/>
      <c r="E66" s="43"/>
      <c r="F66" s="43"/>
      <c r="G66" s="43"/>
      <c r="H66" s="43"/>
      <c r="I66" s="43"/>
      <c r="J66" s="43"/>
      <c r="K66" s="43"/>
      <c r="L66" s="87"/>
      <c r="S66" s="30"/>
      <c r="T66" s="30"/>
      <c r="U66" s="30"/>
      <c r="V66" s="30"/>
      <c r="W66" s="30"/>
      <c r="X66" s="30"/>
      <c r="Y66" s="30"/>
      <c r="Z66" s="30"/>
      <c r="AA66" s="30"/>
      <c r="AB66" s="30"/>
      <c r="AC66" s="30"/>
      <c r="AD66" s="30"/>
      <c r="AE66" s="30"/>
    </row>
    <row r="67" spans="1:63" s="2" customFormat="1" ht="24.95" customHeight="1">
      <c r="A67" s="30"/>
      <c r="B67" s="31"/>
      <c r="C67" s="19" t="s">
        <v>93</v>
      </c>
      <c r="D67" s="30"/>
      <c r="E67" s="30"/>
      <c r="F67" s="30"/>
      <c r="G67" s="30"/>
      <c r="H67" s="30"/>
      <c r="I67" s="30"/>
      <c r="J67" s="30"/>
      <c r="K67" s="30"/>
      <c r="L67" s="87"/>
      <c r="S67" s="30"/>
      <c r="T67" s="30"/>
      <c r="U67" s="30"/>
      <c r="V67" s="30"/>
      <c r="W67" s="30"/>
      <c r="X67" s="30"/>
      <c r="Y67" s="30"/>
      <c r="Z67" s="30"/>
      <c r="AA67" s="30"/>
      <c r="AB67" s="30"/>
      <c r="AC67" s="30"/>
      <c r="AD67" s="30"/>
      <c r="AE67" s="30"/>
    </row>
    <row r="68" spans="1:63" s="2" customFormat="1" ht="6.95" customHeight="1">
      <c r="A68" s="30"/>
      <c r="B68" s="31"/>
      <c r="C68" s="30"/>
      <c r="D68" s="30"/>
      <c r="E68" s="30"/>
      <c r="F68" s="30"/>
      <c r="G68" s="30"/>
      <c r="H68" s="30"/>
      <c r="I68" s="30"/>
      <c r="J68" s="30"/>
      <c r="K68" s="30"/>
      <c r="L68" s="87"/>
      <c r="S68" s="30"/>
      <c r="T68" s="30"/>
      <c r="U68" s="30"/>
      <c r="V68" s="30"/>
      <c r="W68" s="30"/>
      <c r="X68" s="30"/>
      <c r="Y68" s="30"/>
      <c r="Z68" s="30"/>
      <c r="AA68" s="30"/>
      <c r="AB68" s="30"/>
      <c r="AC68" s="30"/>
      <c r="AD68" s="30"/>
      <c r="AE68" s="30"/>
    </row>
    <row r="69" spans="1:63" s="2" customFormat="1" ht="12" customHeight="1">
      <c r="A69" s="30"/>
      <c r="B69" s="31"/>
      <c r="C69" s="25" t="s">
        <v>17</v>
      </c>
      <c r="D69" s="30"/>
      <c r="E69" s="30"/>
      <c r="F69" s="30"/>
      <c r="G69" s="30"/>
      <c r="H69" s="30"/>
      <c r="I69" s="30"/>
      <c r="J69" s="30"/>
      <c r="K69" s="30"/>
      <c r="L69" s="87"/>
      <c r="S69" s="30"/>
      <c r="T69" s="30"/>
      <c r="U69" s="30"/>
      <c r="V69" s="30"/>
      <c r="W69" s="30"/>
      <c r="X69" s="30"/>
      <c r="Y69" s="30"/>
      <c r="Z69" s="30"/>
      <c r="AA69" s="30"/>
      <c r="AB69" s="30"/>
      <c r="AC69" s="30"/>
      <c r="AD69" s="30"/>
      <c r="AE69" s="30"/>
    </row>
    <row r="70" spans="1:63" s="2" customFormat="1" ht="16.5" customHeight="1">
      <c r="A70" s="30"/>
      <c r="B70" s="31"/>
      <c r="C70" s="30"/>
      <c r="D70" s="30"/>
      <c r="E70" s="290" t="str">
        <f>E7</f>
        <v>Oprava TV v úseku Strakonice - Katovice</v>
      </c>
      <c r="F70" s="291"/>
      <c r="G70" s="291"/>
      <c r="H70" s="291"/>
      <c r="I70" s="30"/>
      <c r="J70" s="30"/>
      <c r="K70" s="30"/>
      <c r="L70" s="87"/>
      <c r="S70" s="30"/>
      <c r="T70" s="30"/>
      <c r="U70" s="30"/>
      <c r="V70" s="30"/>
      <c r="W70" s="30"/>
      <c r="X70" s="30"/>
      <c r="Y70" s="30"/>
      <c r="Z70" s="30"/>
      <c r="AA70" s="30"/>
      <c r="AB70" s="30"/>
      <c r="AC70" s="30"/>
      <c r="AD70" s="30"/>
      <c r="AE70" s="30"/>
    </row>
    <row r="71" spans="1:63" s="2" customFormat="1" ht="12" customHeight="1">
      <c r="A71" s="30"/>
      <c r="B71" s="31"/>
      <c r="C71" s="25" t="s">
        <v>86</v>
      </c>
      <c r="D71" s="30"/>
      <c r="E71" s="30"/>
      <c r="F71" s="30"/>
      <c r="G71" s="30"/>
      <c r="H71" s="30"/>
      <c r="I71" s="30"/>
      <c r="J71" s="30"/>
      <c r="K71" s="30"/>
      <c r="L71" s="87"/>
      <c r="S71" s="30"/>
      <c r="T71" s="30"/>
      <c r="U71" s="30"/>
      <c r="V71" s="30"/>
      <c r="W71" s="30"/>
      <c r="X71" s="30"/>
      <c r="Y71" s="30"/>
      <c r="Z71" s="30"/>
      <c r="AA71" s="30"/>
      <c r="AB71" s="30"/>
      <c r="AC71" s="30"/>
      <c r="AD71" s="30"/>
      <c r="AE71" s="30"/>
    </row>
    <row r="72" spans="1:63" s="2" customFormat="1" ht="16.5" customHeight="1">
      <c r="A72" s="30"/>
      <c r="B72" s="31"/>
      <c r="C72" s="30"/>
      <c r="D72" s="30"/>
      <c r="E72" s="256" t="str">
        <f>E9</f>
        <v>2021-01-07 - 01-Trakční vedení (UOŽI)</v>
      </c>
      <c r="F72" s="289"/>
      <c r="G72" s="289"/>
      <c r="H72" s="289"/>
      <c r="I72" s="30"/>
      <c r="J72" s="30"/>
      <c r="K72" s="30"/>
      <c r="L72" s="87"/>
      <c r="S72" s="30"/>
      <c r="T72" s="30"/>
      <c r="U72" s="30"/>
      <c r="V72" s="30"/>
      <c r="W72" s="30"/>
      <c r="X72" s="30"/>
      <c r="Y72" s="30"/>
      <c r="Z72" s="30"/>
      <c r="AA72" s="30"/>
      <c r="AB72" s="30"/>
      <c r="AC72" s="30"/>
      <c r="AD72" s="30"/>
      <c r="AE72" s="30"/>
    </row>
    <row r="73" spans="1:63" s="2" customFormat="1" ht="6.95" customHeight="1">
      <c r="A73" s="30"/>
      <c r="B73" s="31"/>
      <c r="C73" s="30"/>
      <c r="D73" s="30"/>
      <c r="E73" s="30"/>
      <c r="F73" s="30"/>
      <c r="G73" s="30"/>
      <c r="H73" s="30"/>
      <c r="I73" s="30"/>
      <c r="J73" s="30"/>
      <c r="K73" s="30"/>
      <c r="L73" s="87"/>
      <c r="S73" s="30"/>
      <c r="T73" s="30"/>
      <c r="U73" s="30"/>
      <c r="V73" s="30"/>
      <c r="W73" s="30"/>
      <c r="X73" s="30"/>
      <c r="Y73" s="30"/>
      <c r="Z73" s="30"/>
      <c r="AA73" s="30"/>
      <c r="AB73" s="30"/>
      <c r="AC73" s="30"/>
      <c r="AD73" s="30"/>
      <c r="AE73" s="30"/>
    </row>
    <row r="74" spans="1:63" s="2" customFormat="1" ht="12" customHeight="1">
      <c r="A74" s="30"/>
      <c r="B74" s="31"/>
      <c r="C74" s="25" t="s">
        <v>21</v>
      </c>
      <c r="D74" s="30"/>
      <c r="E74" s="30"/>
      <c r="F74" s="23" t="str">
        <f>F12</f>
        <v xml:space="preserve"> </v>
      </c>
      <c r="G74" s="30"/>
      <c r="H74" s="30"/>
      <c r="I74" s="25" t="s">
        <v>23</v>
      </c>
      <c r="J74" s="48" t="str">
        <f>IF(J12="","",J12)</f>
        <v>7. 1. 2021</v>
      </c>
      <c r="K74" s="30"/>
      <c r="L74" s="87"/>
      <c r="S74" s="30"/>
      <c r="T74" s="30"/>
      <c r="U74" s="30"/>
      <c r="V74" s="30"/>
      <c r="W74" s="30"/>
      <c r="X74" s="30"/>
      <c r="Y74" s="30"/>
      <c r="Z74" s="30"/>
      <c r="AA74" s="30"/>
      <c r="AB74" s="30"/>
      <c r="AC74" s="30"/>
      <c r="AD74" s="30"/>
      <c r="AE74" s="30"/>
    </row>
    <row r="75" spans="1:63" s="2" customFormat="1" ht="6.95" customHeight="1">
      <c r="A75" s="30"/>
      <c r="B75" s="31"/>
      <c r="C75" s="30"/>
      <c r="D75" s="30"/>
      <c r="E75" s="30"/>
      <c r="F75" s="30"/>
      <c r="G75" s="30"/>
      <c r="H75" s="30"/>
      <c r="I75" s="30"/>
      <c r="J75" s="30"/>
      <c r="K75" s="30"/>
      <c r="L75" s="87"/>
      <c r="S75" s="30"/>
      <c r="T75" s="30"/>
      <c r="U75" s="30"/>
      <c r="V75" s="30"/>
      <c r="W75" s="30"/>
      <c r="X75" s="30"/>
      <c r="Y75" s="30"/>
      <c r="Z75" s="30"/>
      <c r="AA75" s="30"/>
      <c r="AB75" s="30"/>
      <c r="AC75" s="30"/>
      <c r="AD75" s="30"/>
      <c r="AE75" s="30"/>
    </row>
    <row r="76" spans="1:63" s="2" customFormat="1" ht="15.2" customHeight="1">
      <c r="A76" s="30"/>
      <c r="B76" s="31"/>
      <c r="C76" s="25" t="s">
        <v>25</v>
      </c>
      <c r="D76" s="30"/>
      <c r="E76" s="30"/>
      <c r="F76" s="23" t="str">
        <f>E15</f>
        <v xml:space="preserve"> </v>
      </c>
      <c r="G76" s="30"/>
      <c r="H76" s="30"/>
      <c r="I76" s="25" t="s">
        <v>30</v>
      </c>
      <c r="J76" s="28" t="str">
        <f>E21</f>
        <v xml:space="preserve"> </v>
      </c>
      <c r="K76" s="30"/>
      <c r="L76" s="87"/>
      <c r="S76" s="30"/>
      <c r="T76" s="30"/>
      <c r="U76" s="30"/>
      <c r="V76" s="30"/>
      <c r="W76" s="30"/>
      <c r="X76" s="30"/>
      <c r="Y76" s="30"/>
      <c r="Z76" s="30"/>
      <c r="AA76" s="30"/>
      <c r="AB76" s="30"/>
      <c r="AC76" s="30"/>
      <c r="AD76" s="30"/>
      <c r="AE76" s="30"/>
    </row>
    <row r="77" spans="1:63" s="2" customFormat="1" ht="15.2" customHeight="1">
      <c r="A77" s="30"/>
      <c r="B77" s="31"/>
      <c r="C77" s="25" t="s">
        <v>28</v>
      </c>
      <c r="D77" s="30"/>
      <c r="E77" s="30"/>
      <c r="F77" s="23" t="str">
        <f>IF(E18="","",E18)</f>
        <v>Vyplň údaj</v>
      </c>
      <c r="G77" s="30"/>
      <c r="H77" s="30"/>
      <c r="I77" s="25" t="s">
        <v>32</v>
      </c>
      <c r="J77" s="28" t="str">
        <f>E24</f>
        <v xml:space="preserve"> </v>
      </c>
      <c r="K77" s="30"/>
      <c r="L77" s="87"/>
      <c r="S77" s="30"/>
      <c r="T77" s="30"/>
      <c r="U77" s="30"/>
      <c r="V77" s="30"/>
      <c r="W77" s="30"/>
      <c r="X77" s="30"/>
      <c r="Y77" s="30"/>
      <c r="Z77" s="30"/>
      <c r="AA77" s="30"/>
      <c r="AB77" s="30"/>
      <c r="AC77" s="30"/>
      <c r="AD77" s="30"/>
      <c r="AE77" s="30"/>
    </row>
    <row r="78" spans="1:63" s="2" customFormat="1" ht="10.35" customHeight="1">
      <c r="A78" s="30"/>
      <c r="B78" s="31"/>
      <c r="C78" s="30"/>
      <c r="D78" s="30"/>
      <c r="E78" s="30"/>
      <c r="F78" s="30"/>
      <c r="G78" s="30"/>
      <c r="H78" s="30"/>
      <c r="I78" s="30"/>
      <c r="J78" s="30"/>
      <c r="K78" s="30"/>
      <c r="L78" s="87"/>
      <c r="S78" s="30"/>
      <c r="T78" s="30"/>
      <c r="U78" s="30"/>
      <c r="V78" s="30"/>
      <c r="W78" s="30"/>
      <c r="X78" s="30"/>
      <c r="Y78" s="30"/>
      <c r="Z78" s="30"/>
      <c r="AA78" s="30"/>
      <c r="AB78" s="30"/>
      <c r="AC78" s="30"/>
      <c r="AD78" s="30"/>
      <c r="AE78" s="30"/>
    </row>
    <row r="79" spans="1:63" s="10" customFormat="1" ht="29.25" customHeight="1">
      <c r="A79" s="108"/>
      <c r="B79" s="109"/>
      <c r="C79" s="110" t="s">
        <v>94</v>
      </c>
      <c r="D79" s="111" t="s">
        <v>54</v>
      </c>
      <c r="E79" s="111" t="s">
        <v>50</v>
      </c>
      <c r="F79" s="111" t="s">
        <v>51</v>
      </c>
      <c r="G79" s="111" t="s">
        <v>95</v>
      </c>
      <c r="H79" s="111" t="s">
        <v>96</v>
      </c>
      <c r="I79" s="111" t="s">
        <v>97</v>
      </c>
      <c r="J79" s="111" t="s">
        <v>90</v>
      </c>
      <c r="K79" s="112" t="s">
        <v>98</v>
      </c>
      <c r="L79" s="113"/>
      <c r="M79" s="55" t="s">
        <v>3</v>
      </c>
      <c r="N79" s="56" t="s">
        <v>39</v>
      </c>
      <c r="O79" s="56" t="s">
        <v>99</v>
      </c>
      <c r="P79" s="56" t="s">
        <v>100</v>
      </c>
      <c r="Q79" s="56" t="s">
        <v>101</v>
      </c>
      <c r="R79" s="56" t="s">
        <v>102</v>
      </c>
      <c r="S79" s="56" t="s">
        <v>103</v>
      </c>
      <c r="T79" s="57" t="s">
        <v>104</v>
      </c>
      <c r="U79" s="108"/>
      <c r="V79" s="108"/>
      <c r="W79" s="108"/>
      <c r="X79" s="108"/>
      <c r="Y79" s="108"/>
      <c r="Z79" s="108"/>
      <c r="AA79" s="108"/>
      <c r="AB79" s="108"/>
      <c r="AC79" s="108"/>
      <c r="AD79" s="108"/>
      <c r="AE79" s="108"/>
    </row>
    <row r="80" spans="1:63" s="2" customFormat="1" ht="22.9" customHeight="1">
      <c r="A80" s="30"/>
      <c r="B80" s="31"/>
      <c r="C80" s="62" t="s">
        <v>105</v>
      </c>
      <c r="D80" s="30"/>
      <c r="E80" s="30"/>
      <c r="F80" s="30"/>
      <c r="G80" s="30"/>
      <c r="H80" s="30"/>
      <c r="I80" s="30"/>
      <c r="J80" s="114">
        <f>BK80</f>
        <v>0</v>
      </c>
      <c r="K80" s="30"/>
      <c r="L80" s="31"/>
      <c r="M80" s="58"/>
      <c r="N80" s="49"/>
      <c r="O80" s="59"/>
      <c r="P80" s="115">
        <f>P81</f>
        <v>0</v>
      </c>
      <c r="Q80" s="59"/>
      <c r="R80" s="115">
        <f>R81</f>
        <v>0</v>
      </c>
      <c r="S80" s="59"/>
      <c r="T80" s="116">
        <f>T81</f>
        <v>0</v>
      </c>
      <c r="U80" s="30"/>
      <c r="V80" s="30"/>
      <c r="W80" s="30"/>
      <c r="X80" s="30"/>
      <c r="Y80" s="30"/>
      <c r="Z80" s="30"/>
      <c r="AA80" s="30"/>
      <c r="AB80" s="30"/>
      <c r="AC80" s="30"/>
      <c r="AD80" s="30"/>
      <c r="AE80" s="30"/>
      <c r="AT80" s="15" t="s">
        <v>68</v>
      </c>
      <c r="AU80" s="15" t="s">
        <v>91</v>
      </c>
      <c r="BK80" s="117">
        <f>BK81</f>
        <v>0</v>
      </c>
    </row>
    <row r="81" spans="1:65" s="11" customFormat="1" ht="25.9" customHeight="1">
      <c r="B81" s="118"/>
      <c r="D81" s="119" t="s">
        <v>68</v>
      </c>
      <c r="E81" s="120" t="s">
        <v>106</v>
      </c>
      <c r="F81" s="120" t="s">
        <v>107</v>
      </c>
      <c r="I81" s="121"/>
      <c r="J81" s="122">
        <f>BK81</f>
        <v>0</v>
      </c>
      <c r="L81" s="118"/>
      <c r="M81" s="123"/>
      <c r="N81" s="124"/>
      <c r="O81" s="124"/>
      <c r="P81" s="125">
        <f>SUM(P82:P205)</f>
        <v>0</v>
      </c>
      <c r="Q81" s="124"/>
      <c r="R81" s="125">
        <f>SUM(R82:R205)</f>
        <v>0</v>
      </c>
      <c r="S81" s="124"/>
      <c r="T81" s="126">
        <f>SUM(T82:T205)</f>
        <v>0</v>
      </c>
      <c r="AR81" s="119" t="s">
        <v>108</v>
      </c>
      <c r="AT81" s="127" t="s">
        <v>68</v>
      </c>
      <c r="AU81" s="127" t="s">
        <v>69</v>
      </c>
      <c r="AY81" s="119" t="s">
        <v>109</v>
      </c>
      <c r="BK81" s="128">
        <f>SUM(BK82:BK205)</f>
        <v>0</v>
      </c>
    </row>
    <row r="82" spans="1:65" s="2" customFormat="1" ht="36">
      <c r="A82" s="30"/>
      <c r="B82" s="129"/>
      <c r="C82" s="130" t="s">
        <v>76</v>
      </c>
      <c r="D82" s="130" t="s">
        <v>110</v>
      </c>
      <c r="E82" s="131" t="s">
        <v>111</v>
      </c>
      <c r="F82" s="132" t="s">
        <v>112</v>
      </c>
      <c r="G82" s="133" t="s">
        <v>113</v>
      </c>
      <c r="H82" s="134">
        <v>79</v>
      </c>
      <c r="I82" s="135"/>
      <c r="J82" s="136">
        <f t="shared" ref="J82:J113" si="0">ROUND(I82*H82,2)</f>
        <v>0</v>
      </c>
      <c r="K82" s="132" t="s">
        <v>114</v>
      </c>
      <c r="L82" s="31"/>
      <c r="M82" s="137" t="s">
        <v>3</v>
      </c>
      <c r="N82" s="138" t="s">
        <v>40</v>
      </c>
      <c r="O82" s="51"/>
      <c r="P82" s="139">
        <f t="shared" ref="P82:P113" si="1">O82*H82</f>
        <v>0</v>
      </c>
      <c r="Q82" s="139">
        <v>0</v>
      </c>
      <c r="R82" s="139">
        <f t="shared" ref="R82:R113" si="2">Q82*H82</f>
        <v>0</v>
      </c>
      <c r="S82" s="139">
        <v>0</v>
      </c>
      <c r="T82" s="140">
        <f t="shared" ref="T82:T113" si="3">S82*H82</f>
        <v>0</v>
      </c>
      <c r="U82" s="30"/>
      <c r="V82" s="30"/>
      <c r="W82" s="30"/>
      <c r="X82" s="30"/>
      <c r="Y82" s="30"/>
      <c r="Z82" s="30"/>
      <c r="AA82" s="30"/>
      <c r="AB82" s="30"/>
      <c r="AC82" s="30"/>
      <c r="AD82" s="30"/>
      <c r="AE82" s="30"/>
      <c r="AR82" s="141" t="s">
        <v>115</v>
      </c>
      <c r="AT82" s="141" t="s">
        <v>110</v>
      </c>
      <c r="AU82" s="141" t="s">
        <v>76</v>
      </c>
      <c r="AY82" s="15" t="s">
        <v>109</v>
      </c>
      <c r="BE82" s="142">
        <f t="shared" ref="BE82:BE113" si="4">IF(N82="základní",J82,0)</f>
        <v>0</v>
      </c>
      <c r="BF82" s="142">
        <f t="shared" ref="BF82:BF113" si="5">IF(N82="snížená",J82,0)</f>
        <v>0</v>
      </c>
      <c r="BG82" s="142">
        <f t="shared" ref="BG82:BG113" si="6">IF(N82="zákl. přenesená",J82,0)</f>
        <v>0</v>
      </c>
      <c r="BH82" s="142">
        <f t="shared" ref="BH82:BH113" si="7">IF(N82="sníž. přenesená",J82,0)</f>
        <v>0</v>
      </c>
      <c r="BI82" s="142">
        <f t="shared" ref="BI82:BI113" si="8">IF(N82="nulová",J82,0)</f>
        <v>0</v>
      </c>
      <c r="BJ82" s="15" t="s">
        <v>76</v>
      </c>
      <c r="BK82" s="142">
        <f t="shared" ref="BK82:BK113" si="9">ROUND(I82*H82,2)</f>
        <v>0</v>
      </c>
      <c r="BL82" s="15" t="s">
        <v>115</v>
      </c>
      <c r="BM82" s="141" t="s">
        <v>116</v>
      </c>
    </row>
    <row r="83" spans="1:65" s="2" customFormat="1" ht="16.5" customHeight="1">
      <c r="A83" s="30"/>
      <c r="B83" s="129"/>
      <c r="C83" s="143" t="s">
        <v>117</v>
      </c>
      <c r="D83" s="143" t="s">
        <v>118</v>
      </c>
      <c r="E83" s="144" t="s">
        <v>119</v>
      </c>
      <c r="F83" s="145" t="s">
        <v>120</v>
      </c>
      <c r="G83" s="146" t="s">
        <v>113</v>
      </c>
      <c r="H83" s="147">
        <v>79</v>
      </c>
      <c r="I83" s="148"/>
      <c r="J83" s="149">
        <f t="shared" si="0"/>
        <v>0</v>
      </c>
      <c r="K83" s="145" t="s">
        <v>114</v>
      </c>
      <c r="L83" s="150"/>
      <c r="M83" s="151" t="s">
        <v>3</v>
      </c>
      <c r="N83" s="152" t="s">
        <v>40</v>
      </c>
      <c r="O83" s="51"/>
      <c r="P83" s="139">
        <f t="shared" si="1"/>
        <v>0</v>
      </c>
      <c r="Q83" s="139">
        <v>0</v>
      </c>
      <c r="R83" s="139">
        <f t="shared" si="2"/>
        <v>0</v>
      </c>
      <c r="S83" s="139">
        <v>0</v>
      </c>
      <c r="T83" s="140">
        <f t="shared" si="3"/>
        <v>0</v>
      </c>
      <c r="U83" s="30"/>
      <c r="V83" s="30"/>
      <c r="W83" s="30"/>
      <c r="X83" s="30"/>
      <c r="Y83" s="30"/>
      <c r="Z83" s="30"/>
      <c r="AA83" s="30"/>
      <c r="AB83" s="30"/>
      <c r="AC83" s="30"/>
      <c r="AD83" s="30"/>
      <c r="AE83" s="30"/>
      <c r="AR83" s="141" t="s">
        <v>121</v>
      </c>
      <c r="AT83" s="141" t="s">
        <v>118</v>
      </c>
      <c r="AU83" s="141" t="s">
        <v>76</v>
      </c>
      <c r="AY83" s="15" t="s">
        <v>109</v>
      </c>
      <c r="BE83" s="142">
        <f t="shared" si="4"/>
        <v>0</v>
      </c>
      <c r="BF83" s="142">
        <f t="shared" si="5"/>
        <v>0</v>
      </c>
      <c r="BG83" s="142">
        <f t="shared" si="6"/>
        <v>0</v>
      </c>
      <c r="BH83" s="142">
        <f t="shared" si="7"/>
        <v>0</v>
      </c>
      <c r="BI83" s="142">
        <f t="shared" si="8"/>
        <v>0</v>
      </c>
      <c r="BJ83" s="15" t="s">
        <v>76</v>
      </c>
      <c r="BK83" s="142">
        <f t="shared" si="9"/>
        <v>0</v>
      </c>
      <c r="BL83" s="15" t="s">
        <v>121</v>
      </c>
      <c r="BM83" s="141" t="s">
        <v>122</v>
      </c>
    </row>
    <row r="84" spans="1:65" s="2" customFormat="1" ht="48">
      <c r="A84" s="30"/>
      <c r="B84" s="129"/>
      <c r="C84" s="130" t="s">
        <v>78</v>
      </c>
      <c r="D84" s="130" t="s">
        <v>110</v>
      </c>
      <c r="E84" s="131" t="s">
        <v>123</v>
      </c>
      <c r="F84" s="132" t="s">
        <v>124</v>
      </c>
      <c r="G84" s="133" t="s">
        <v>125</v>
      </c>
      <c r="H84" s="134">
        <v>523</v>
      </c>
      <c r="I84" s="135"/>
      <c r="J84" s="136">
        <f t="shared" si="0"/>
        <v>0</v>
      </c>
      <c r="K84" s="132" t="s">
        <v>114</v>
      </c>
      <c r="L84" s="31"/>
      <c r="M84" s="137" t="s">
        <v>3</v>
      </c>
      <c r="N84" s="138" t="s">
        <v>40</v>
      </c>
      <c r="O84" s="51"/>
      <c r="P84" s="139">
        <f t="shared" si="1"/>
        <v>0</v>
      </c>
      <c r="Q84" s="139">
        <v>0</v>
      </c>
      <c r="R84" s="139">
        <f t="shared" si="2"/>
        <v>0</v>
      </c>
      <c r="S84" s="139">
        <v>0</v>
      </c>
      <c r="T84" s="140">
        <f t="shared" si="3"/>
        <v>0</v>
      </c>
      <c r="U84" s="30"/>
      <c r="V84" s="30"/>
      <c r="W84" s="30"/>
      <c r="X84" s="30"/>
      <c r="Y84" s="30"/>
      <c r="Z84" s="30"/>
      <c r="AA84" s="30"/>
      <c r="AB84" s="30"/>
      <c r="AC84" s="30"/>
      <c r="AD84" s="30"/>
      <c r="AE84" s="30"/>
      <c r="AR84" s="141" t="s">
        <v>115</v>
      </c>
      <c r="AT84" s="141" t="s">
        <v>110</v>
      </c>
      <c r="AU84" s="141" t="s">
        <v>76</v>
      </c>
      <c r="AY84" s="15" t="s">
        <v>109</v>
      </c>
      <c r="BE84" s="142">
        <f t="shared" si="4"/>
        <v>0</v>
      </c>
      <c r="BF84" s="142">
        <f t="shared" si="5"/>
        <v>0</v>
      </c>
      <c r="BG84" s="142">
        <f t="shared" si="6"/>
        <v>0</v>
      </c>
      <c r="BH84" s="142">
        <f t="shared" si="7"/>
        <v>0</v>
      </c>
      <c r="BI84" s="142">
        <f t="shared" si="8"/>
        <v>0</v>
      </c>
      <c r="BJ84" s="15" t="s">
        <v>76</v>
      </c>
      <c r="BK84" s="142">
        <f t="shared" si="9"/>
        <v>0</v>
      </c>
      <c r="BL84" s="15" t="s">
        <v>115</v>
      </c>
      <c r="BM84" s="141" t="s">
        <v>126</v>
      </c>
    </row>
    <row r="85" spans="1:65" s="2" customFormat="1" ht="16.5" customHeight="1">
      <c r="A85" s="30"/>
      <c r="B85" s="129"/>
      <c r="C85" s="143" t="s">
        <v>127</v>
      </c>
      <c r="D85" s="143" t="s">
        <v>118</v>
      </c>
      <c r="E85" s="144" t="s">
        <v>128</v>
      </c>
      <c r="F85" s="145" t="s">
        <v>129</v>
      </c>
      <c r="G85" s="146" t="s">
        <v>113</v>
      </c>
      <c r="H85" s="147">
        <v>180</v>
      </c>
      <c r="I85" s="148"/>
      <c r="J85" s="149">
        <f t="shared" si="0"/>
        <v>0</v>
      </c>
      <c r="K85" s="145" t="s">
        <v>114</v>
      </c>
      <c r="L85" s="150"/>
      <c r="M85" s="151" t="s">
        <v>3</v>
      </c>
      <c r="N85" s="152" t="s">
        <v>40</v>
      </c>
      <c r="O85" s="51"/>
      <c r="P85" s="139">
        <f t="shared" si="1"/>
        <v>0</v>
      </c>
      <c r="Q85" s="139">
        <v>0</v>
      </c>
      <c r="R85" s="139">
        <f t="shared" si="2"/>
        <v>0</v>
      </c>
      <c r="S85" s="139">
        <v>0</v>
      </c>
      <c r="T85" s="140">
        <f t="shared" si="3"/>
        <v>0</v>
      </c>
      <c r="U85" s="30"/>
      <c r="V85" s="30"/>
      <c r="W85" s="30"/>
      <c r="X85" s="30"/>
      <c r="Y85" s="30"/>
      <c r="Z85" s="30"/>
      <c r="AA85" s="30"/>
      <c r="AB85" s="30"/>
      <c r="AC85" s="30"/>
      <c r="AD85" s="30"/>
      <c r="AE85" s="30"/>
      <c r="AR85" s="141" t="s">
        <v>115</v>
      </c>
      <c r="AT85" s="141" t="s">
        <v>118</v>
      </c>
      <c r="AU85" s="141" t="s">
        <v>76</v>
      </c>
      <c r="AY85" s="15" t="s">
        <v>109</v>
      </c>
      <c r="BE85" s="142">
        <f t="shared" si="4"/>
        <v>0</v>
      </c>
      <c r="BF85" s="142">
        <f t="shared" si="5"/>
        <v>0</v>
      </c>
      <c r="BG85" s="142">
        <f t="shared" si="6"/>
        <v>0</v>
      </c>
      <c r="BH85" s="142">
        <f t="shared" si="7"/>
        <v>0</v>
      </c>
      <c r="BI85" s="142">
        <f t="shared" si="8"/>
        <v>0</v>
      </c>
      <c r="BJ85" s="15" t="s">
        <v>76</v>
      </c>
      <c r="BK85" s="142">
        <f t="shared" si="9"/>
        <v>0</v>
      </c>
      <c r="BL85" s="15" t="s">
        <v>115</v>
      </c>
      <c r="BM85" s="141" t="s">
        <v>130</v>
      </c>
    </row>
    <row r="86" spans="1:65" s="2" customFormat="1" ht="16.5" customHeight="1">
      <c r="A86" s="30"/>
      <c r="B86" s="129"/>
      <c r="C86" s="143" t="s">
        <v>131</v>
      </c>
      <c r="D86" s="143" t="s">
        <v>118</v>
      </c>
      <c r="E86" s="144" t="s">
        <v>132</v>
      </c>
      <c r="F86" s="145" t="s">
        <v>133</v>
      </c>
      <c r="G86" s="146" t="s">
        <v>113</v>
      </c>
      <c r="H86" s="147">
        <v>81</v>
      </c>
      <c r="I86" s="148"/>
      <c r="J86" s="149">
        <f t="shared" si="0"/>
        <v>0</v>
      </c>
      <c r="K86" s="145" t="s">
        <v>114</v>
      </c>
      <c r="L86" s="150"/>
      <c r="M86" s="151" t="s">
        <v>3</v>
      </c>
      <c r="N86" s="152" t="s">
        <v>40</v>
      </c>
      <c r="O86" s="51"/>
      <c r="P86" s="139">
        <f t="shared" si="1"/>
        <v>0</v>
      </c>
      <c r="Q86" s="139">
        <v>0</v>
      </c>
      <c r="R86" s="139">
        <f t="shared" si="2"/>
        <v>0</v>
      </c>
      <c r="S86" s="139">
        <v>0</v>
      </c>
      <c r="T86" s="140">
        <f t="shared" si="3"/>
        <v>0</v>
      </c>
      <c r="U86" s="30"/>
      <c r="V86" s="30"/>
      <c r="W86" s="30"/>
      <c r="X86" s="30"/>
      <c r="Y86" s="30"/>
      <c r="Z86" s="30"/>
      <c r="AA86" s="30"/>
      <c r="AB86" s="30"/>
      <c r="AC86" s="30"/>
      <c r="AD86" s="30"/>
      <c r="AE86" s="30"/>
      <c r="AR86" s="141" t="s">
        <v>115</v>
      </c>
      <c r="AT86" s="141" t="s">
        <v>118</v>
      </c>
      <c r="AU86" s="141" t="s">
        <v>76</v>
      </c>
      <c r="AY86" s="15" t="s">
        <v>109</v>
      </c>
      <c r="BE86" s="142">
        <f t="shared" si="4"/>
        <v>0</v>
      </c>
      <c r="BF86" s="142">
        <f t="shared" si="5"/>
        <v>0</v>
      </c>
      <c r="BG86" s="142">
        <f t="shared" si="6"/>
        <v>0</v>
      </c>
      <c r="BH86" s="142">
        <f t="shared" si="7"/>
        <v>0</v>
      </c>
      <c r="BI86" s="142">
        <f t="shared" si="8"/>
        <v>0</v>
      </c>
      <c r="BJ86" s="15" t="s">
        <v>76</v>
      </c>
      <c r="BK86" s="142">
        <f t="shared" si="9"/>
        <v>0</v>
      </c>
      <c r="BL86" s="15" t="s">
        <v>115</v>
      </c>
      <c r="BM86" s="141" t="s">
        <v>134</v>
      </c>
    </row>
    <row r="87" spans="1:65" s="2" customFormat="1" ht="16.5" customHeight="1">
      <c r="A87" s="30"/>
      <c r="B87" s="129"/>
      <c r="C87" s="143" t="s">
        <v>135</v>
      </c>
      <c r="D87" s="143" t="s">
        <v>118</v>
      </c>
      <c r="E87" s="144" t="s">
        <v>136</v>
      </c>
      <c r="F87" s="145" t="s">
        <v>137</v>
      </c>
      <c r="G87" s="146" t="s">
        <v>113</v>
      </c>
      <c r="H87" s="147">
        <v>240</v>
      </c>
      <c r="I87" s="148"/>
      <c r="J87" s="149">
        <f t="shared" si="0"/>
        <v>0</v>
      </c>
      <c r="K87" s="145" t="s">
        <v>114</v>
      </c>
      <c r="L87" s="150"/>
      <c r="M87" s="151" t="s">
        <v>3</v>
      </c>
      <c r="N87" s="152" t="s">
        <v>40</v>
      </c>
      <c r="O87" s="51"/>
      <c r="P87" s="139">
        <f t="shared" si="1"/>
        <v>0</v>
      </c>
      <c r="Q87" s="139">
        <v>0</v>
      </c>
      <c r="R87" s="139">
        <f t="shared" si="2"/>
        <v>0</v>
      </c>
      <c r="S87" s="139">
        <v>0</v>
      </c>
      <c r="T87" s="140">
        <f t="shared" si="3"/>
        <v>0</v>
      </c>
      <c r="U87" s="30"/>
      <c r="V87" s="30"/>
      <c r="W87" s="30"/>
      <c r="X87" s="30"/>
      <c r="Y87" s="30"/>
      <c r="Z87" s="30"/>
      <c r="AA87" s="30"/>
      <c r="AB87" s="30"/>
      <c r="AC87" s="30"/>
      <c r="AD87" s="30"/>
      <c r="AE87" s="30"/>
      <c r="AR87" s="141" t="s">
        <v>115</v>
      </c>
      <c r="AT87" s="141" t="s">
        <v>118</v>
      </c>
      <c r="AU87" s="141" t="s">
        <v>76</v>
      </c>
      <c r="AY87" s="15" t="s">
        <v>109</v>
      </c>
      <c r="BE87" s="142">
        <f t="shared" si="4"/>
        <v>0</v>
      </c>
      <c r="BF87" s="142">
        <f t="shared" si="5"/>
        <v>0</v>
      </c>
      <c r="BG87" s="142">
        <f t="shared" si="6"/>
        <v>0</v>
      </c>
      <c r="BH87" s="142">
        <f t="shared" si="7"/>
        <v>0</v>
      </c>
      <c r="BI87" s="142">
        <f t="shared" si="8"/>
        <v>0</v>
      </c>
      <c r="BJ87" s="15" t="s">
        <v>76</v>
      </c>
      <c r="BK87" s="142">
        <f t="shared" si="9"/>
        <v>0</v>
      </c>
      <c r="BL87" s="15" t="s">
        <v>115</v>
      </c>
      <c r="BM87" s="141" t="s">
        <v>138</v>
      </c>
    </row>
    <row r="88" spans="1:65" s="2" customFormat="1" ht="16.5" customHeight="1">
      <c r="A88" s="30"/>
      <c r="B88" s="129"/>
      <c r="C88" s="143" t="s">
        <v>108</v>
      </c>
      <c r="D88" s="143" t="s">
        <v>118</v>
      </c>
      <c r="E88" s="144" t="s">
        <v>139</v>
      </c>
      <c r="F88" s="145" t="s">
        <v>140</v>
      </c>
      <c r="G88" s="146" t="s">
        <v>125</v>
      </c>
      <c r="H88" s="147">
        <v>523</v>
      </c>
      <c r="I88" s="148"/>
      <c r="J88" s="149">
        <f t="shared" si="0"/>
        <v>0</v>
      </c>
      <c r="K88" s="145" t="s">
        <v>114</v>
      </c>
      <c r="L88" s="150"/>
      <c r="M88" s="151" t="s">
        <v>3</v>
      </c>
      <c r="N88" s="152" t="s">
        <v>40</v>
      </c>
      <c r="O88" s="51"/>
      <c r="P88" s="139">
        <f t="shared" si="1"/>
        <v>0</v>
      </c>
      <c r="Q88" s="139">
        <v>0</v>
      </c>
      <c r="R88" s="139">
        <f t="shared" si="2"/>
        <v>0</v>
      </c>
      <c r="S88" s="139">
        <v>0</v>
      </c>
      <c r="T88" s="140">
        <f t="shared" si="3"/>
        <v>0</v>
      </c>
      <c r="U88" s="30"/>
      <c r="V88" s="30"/>
      <c r="W88" s="30"/>
      <c r="X88" s="30"/>
      <c r="Y88" s="30"/>
      <c r="Z88" s="30"/>
      <c r="AA88" s="30"/>
      <c r="AB88" s="30"/>
      <c r="AC88" s="30"/>
      <c r="AD88" s="30"/>
      <c r="AE88" s="30"/>
      <c r="AR88" s="141" t="s">
        <v>121</v>
      </c>
      <c r="AT88" s="141" t="s">
        <v>118</v>
      </c>
      <c r="AU88" s="141" t="s">
        <v>76</v>
      </c>
      <c r="AY88" s="15" t="s">
        <v>109</v>
      </c>
      <c r="BE88" s="142">
        <f t="shared" si="4"/>
        <v>0</v>
      </c>
      <c r="BF88" s="142">
        <f t="shared" si="5"/>
        <v>0</v>
      </c>
      <c r="BG88" s="142">
        <f t="shared" si="6"/>
        <v>0</v>
      </c>
      <c r="BH88" s="142">
        <f t="shared" si="7"/>
        <v>0</v>
      </c>
      <c r="BI88" s="142">
        <f t="shared" si="8"/>
        <v>0</v>
      </c>
      <c r="BJ88" s="15" t="s">
        <v>76</v>
      </c>
      <c r="BK88" s="142">
        <f t="shared" si="9"/>
        <v>0</v>
      </c>
      <c r="BL88" s="15" t="s">
        <v>121</v>
      </c>
      <c r="BM88" s="141" t="s">
        <v>141</v>
      </c>
    </row>
    <row r="89" spans="1:65" s="2" customFormat="1" ht="16.5" customHeight="1">
      <c r="A89" s="30"/>
      <c r="B89" s="129"/>
      <c r="C89" s="130" t="s">
        <v>142</v>
      </c>
      <c r="D89" s="130" t="s">
        <v>110</v>
      </c>
      <c r="E89" s="131" t="s">
        <v>143</v>
      </c>
      <c r="F89" s="132" t="s">
        <v>144</v>
      </c>
      <c r="G89" s="133" t="s">
        <v>113</v>
      </c>
      <c r="H89" s="134">
        <v>12</v>
      </c>
      <c r="I89" s="135"/>
      <c r="J89" s="136">
        <f t="shared" si="0"/>
        <v>0</v>
      </c>
      <c r="K89" s="132" t="s">
        <v>114</v>
      </c>
      <c r="L89" s="31"/>
      <c r="M89" s="137" t="s">
        <v>3</v>
      </c>
      <c r="N89" s="138" t="s">
        <v>40</v>
      </c>
      <c r="O89" s="51"/>
      <c r="P89" s="139">
        <f t="shared" si="1"/>
        <v>0</v>
      </c>
      <c r="Q89" s="139">
        <v>0</v>
      </c>
      <c r="R89" s="139">
        <f t="shared" si="2"/>
        <v>0</v>
      </c>
      <c r="S89" s="139">
        <v>0</v>
      </c>
      <c r="T89" s="140">
        <f t="shared" si="3"/>
        <v>0</v>
      </c>
      <c r="U89" s="30"/>
      <c r="V89" s="30"/>
      <c r="W89" s="30"/>
      <c r="X89" s="30"/>
      <c r="Y89" s="30"/>
      <c r="Z89" s="30"/>
      <c r="AA89" s="30"/>
      <c r="AB89" s="30"/>
      <c r="AC89" s="30"/>
      <c r="AD89" s="30"/>
      <c r="AE89" s="30"/>
      <c r="AR89" s="141" t="s">
        <v>115</v>
      </c>
      <c r="AT89" s="141" t="s">
        <v>110</v>
      </c>
      <c r="AU89" s="141" t="s">
        <v>76</v>
      </c>
      <c r="AY89" s="15" t="s">
        <v>109</v>
      </c>
      <c r="BE89" s="142">
        <f t="shared" si="4"/>
        <v>0</v>
      </c>
      <c r="BF89" s="142">
        <f t="shared" si="5"/>
        <v>0</v>
      </c>
      <c r="BG89" s="142">
        <f t="shared" si="6"/>
        <v>0</v>
      </c>
      <c r="BH89" s="142">
        <f t="shared" si="7"/>
        <v>0</v>
      </c>
      <c r="BI89" s="142">
        <f t="shared" si="8"/>
        <v>0</v>
      </c>
      <c r="BJ89" s="15" t="s">
        <v>76</v>
      </c>
      <c r="BK89" s="142">
        <f t="shared" si="9"/>
        <v>0</v>
      </c>
      <c r="BL89" s="15" t="s">
        <v>115</v>
      </c>
      <c r="BM89" s="141" t="s">
        <v>145</v>
      </c>
    </row>
    <row r="90" spans="1:65" s="2" customFormat="1" ht="16.5" customHeight="1">
      <c r="A90" s="30"/>
      <c r="B90" s="129"/>
      <c r="C90" s="143" t="s">
        <v>146</v>
      </c>
      <c r="D90" s="143" t="s">
        <v>118</v>
      </c>
      <c r="E90" s="144" t="s">
        <v>147</v>
      </c>
      <c r="F90" s="145" t="s">
        <v>148</v>
      </c>
      <c r="G90" s="146" t="s">
        <v>113</v>
      </c>
      <c r="H90" s="147">
        <v>12</v>
      </c>
      <c r="I90" s="148"/>
      <c r="J90" s="149">
        <f t="shared" si="0"/>
        <v>0</v>
      </c>
      <c r="K90" s="145" t="s">
        <v>114</v>
      </c>
      <c r="L90" s="150"/>
      <c r="M90" s="151" t="s">
        <v>3</v>
      </c>
      <c r="N90" s="152" t="s">
        <v>40</v>
      </c>
      <c r="O90" s="51"/>
      <c r="P90" s="139">
        <f t="shared" si="1"/>
        <v>0</v>
      </c>
      <c r="Q90" s="139">
        <v>0</v>
      </c>
      <c r="R90" s="139">
        <f t="shared" si="2"/>
        <v>0</v>
      </c>
      <c r="S90" s="139">
        <v>0</v>
      </c>
      <c r="T90" s="140">
        <f t="shared" si="3"/>
        <v>0</v>
      </c>
      <c r="U90" s="30"/>
      <c r="V90" s="30"/>
      <c r="W90" s="30"/>
      <c r="X90" s="30"/>
      <c r="Y90" s="30"/>
      <c r="Z90" s="30"/>
      <c r="AA90" s="30"/>
      <c r="AB90" s="30"/>
      <c r="AC90" s="30"/>
      <c r="AD90" s="30"/>
      <c r="AE90" s="30"/>
      <c r="AR90" s="141" t="s">
        <v>121</v>
      </c>
      <c r="AT90" s="141" t="s">
        <v>118</v>
      </c>
      <c r="AU90" s="141" t="s">
        <v>76</v>
      </c>
      <c r="AY90" s="15" t="s">
        <v>109</v>
      </c>
      <c r="BE90" s="142">
        <f t="shared" si="4"/>
        <v>0</v>
      </c>
      <c r="BF90" s="142">
        <f t="shared" si="5"/>
        <v>0</v>
      </c>
      <c r="BG90" s="142">
        <f t="shared" si="6"/>
        <v>0</v>
      </c>
      <c r="BH90" s="142">
        <f t="shared" si="7"/>
        <v>0</v>
      </c>
      <c r="BI90" s="142">
        <f t="shared" si="8"/>
        <v>0</v>
      </c>
      <c r="BJ90" s="15" t="s">
        <v>76</v>
      </c>
      <c r="BK90" s="142">
        <f t="shared" si="9"/>
        <v>0</v>
      </c>
      <c r="BL90" s="15" t="s">
        <v>121</v>
      </c>
      <c r="BM90" s="141" t="s">
        <v>149</v>
      </c>
    </row>
    <row r="91" spans="1:65" s="2" customFormat="1" ht="33" customHeight="1">
      <c r="A91" s="30"/>
      <c r="B91" s="129"/>
      <c r="C91" s="130" t="s">
        <v>150</v>
      </c>
      <c r="D91" s="130" t="s">
        <v>110</v>
      </c>
      <c r="E91" s="131" t="s">
        <v>151</v>
      </c>
      <c r="F91" s="132" t="s">
        <v>152</v>
      </c>
      <c r="G91" s="133" t="s">
        <v>113</v>
      </c>
      <c r="H91" s="134">
        <v>8</v>
      </c>
      <c r="I91" s="135"/>
      <c r="J91" s="136">
        <f t="shared" si="0"/>
        <v>0</v>
      </c>
      <c r="K91" s="132" t="s">
        <v>114</v>
      </c>
      <c r="L91" s="31"/>
      <c r="M91" s="137" t="s">
        <v>3</v>
      </c>
      <c r="N91" s="138" t="s">
        <v>40</v>
      </c>
      <c r="O91" s="51"/>
      <c r="P91" s="139">
        <f t="shared" si="1"/>
        <v>0</v>
      </c>
      <c r="Q91" s="139">
        <v>0</v>
      </c>
      <c r="R91" s="139">
        <f t="shared" si="2"/>
        <v>0</v>
      </c>
      <c r="S91" s="139">
        <v>0</v>
      </c>
      <c r="T91" s="140">
        <f t="shared" si="3"/>
        <v>0</v>
      </c>
      <c r="U91" s="30"/>
      <c r="V91" s="30"/>
      <c r="W91" s="30"/>
      <c r="X91" s="30"/>
      <c r="Y91" s="30"/>
      <c r="Z91" s="30"/>
      <c r="AA91" s="30"/>
      <c r="AB91" s="30"/>
      <c r="AC91" s="30"/>
      <c r="AD91" s="30"/>
      <c r="AE91" s="30"/>
      <c r="AR91" s="141" t="s">
        <v>115</v>
      </c>
      <c r="AT91" s="141" t="s">
        <v>110</v>
      </c>
      <c r="AU91" s="141" t="s">
        <v>76</v>
      </c>
      <c r="AY91" s="15" t="s">
        <v>109</v>
      </c>
      <c r="BE91" s="142">
        <f t="shared" si="4"/>
        <v>0</v>
      </c>
      <c r="BF91" s="142">
        <f t="shared" si="5"/>
        <v>0</v>
      </c>
      <c r="BG91" s="142">
        <f t="shared" si="6"/>
        <v>0</v>
      </c>
      <c r="BH91" s="142">
        <f t="shared" si="7"/>
        <v>0</v>
      </c>
      <c r="BI91" s="142">
        <f t="shared" si="8"/>
        <v>0</v>
      </c>
      <c r="BJ91" s="15" t="s">
        <v>76</v>
      </c>
      <c r="BK91" s="142">
        <f t="shared" si="9"/>
        <v>0</v>
      </c>
      <c r="BL91" s="15" t="s">
        <v>115</v>
      </c>
      <c r="BM91" s="141" t="s">
        <v>153</v>
      </c>
    </row>
    <row r="92" spans="1:65" s="2" customFormat="1" ht="16.5" customHeight="1">
      <c r="A92" s="30"/>
      <c r="B92" s="129"/>
      <c r="C92" s="143" t="s">
        <v>154</v>
      </c>
      <c r="D92" s="143" t="s">
        <v>118</v>
      </c>
      <c r="E92" s="144" t="s">
        <v>155</v>
      </c>
      <c r="F92" s="145" t="s">
        <v>156</v>
      </c>
      <c r="G92" s="146" t="s">
        <v>113</v>
      </c>
      <c r="H92" s="147">
        <v>8</v>
      </c>
      <c r="I92" s="148"/>
      <c r="J92" s="149">
        <f t="shared" si="0"/>
        <v>0</v>
      </c>
      <c r="K92" s="145" t="s">
        <v>114</v>
      </c>
      <c r="L92" s="150"/>
      <c r="M92" s="151" t="s">
        <v>3</v>
      </c>
      <c r="N92" s="152" t="s">
        <v>40</v>
      </c>
      <c r="O92" s="51"/>
      <c r="P92" s="139">
        <f t="shared" si="1"/>
        <v>0</v>
      </c>
      <c r="Q92" s="139">
        <v>0</v>
      </c>
      <c r="R92" s="139">
        <f t="shared" si="2"/>
        <v>0</v>
      </c>
      <c r="S92" s="139">
        <v>0</v>
      </c>
      <c r="T92" s="140">
        <f t="shared" si="3"/>
        <v>0</v>
      </c>
      <c r="U92" s="30"/>
      <c r="V92" s="30"/>
      <c r="W92" s="30"/>
      <c r="X92" s="30"/>
      <c r="Y92" s="30"/>
      <c r="Z92" s="30"/>
      <c r="AA92" s="30"/>
      <c r="AB92" s="30"/>
      <c r="AC92" s="30"/>
      <c r="AD92" s="30"/>
      <c r="AE92" s="30"/>
      <c r="AR92" s="141" t="s">
        <v>121</v>
      </c>
      <c r="AT92" s="141" t="s">
        <v>118</v>
      </c>
      <c r="AU92" s="141" t="s">
        <v>76</v>
      </c>
      <c r="AY92" s="15" t="s">
        <v>109</v>
      </c>
      <c r="BE92" s="142">
        <f t="shared" si="4"/>
        <v>0</v>
      </c>
      <c r="BF92" s="142">
        <f t="shared" si="5"/>
        <v>0</v>
      </c>
      <c r="BG92" s="142">
        <f t="shared" si="6"/>
        <v>0</v>
      </c>
      <c r="BH92" s="142">
        <f t="shared" si="7"/>
        <v>0</v>
      </c>
      <c r="BI92" s="142">
        <f t="shared" si="8"/>
        <v>0</v>
      </c>
      <c r="BJ92" s="15" t="s">
        <v>76</v>
      </c>
      <c r="BK92" s="142">
        <f t="shared" si="9"/>
        <v>0</v>
      </c>
      <c r="BL92" s="15" t="s">
        <v>121</v>
      </c>
      <c r="BM92" s="141" t="s">
        <v>157</v>
      </c>
    </row>
    <row r="93" spans="1:65" s="2" customFormat="1" ht="21.75" customHeight="1">
      <c r="A93" s="30"/>
      <c r="B93" s="129"/>
      <c r="C93" s="130" t="s">
        <v>158</v>
      </c>
      <c r="D93" s="130" t="s">
        <v>110</v>
      </c>
      <c r="E93" s="131" t="s">
        <v>159</v>
      </c>
      <c r="F93" s="132" t="s">
        <v>160</v>
      </c>
      <c r="G93" s="133" t="s">
        <v>113</v>
      </c>
      <c r="H93" s="134">
        <v>1</v>
      </c>
      <c r="I93" s="135"/>
      <c r="J93" s="136">
        <f t="shared" si="0"/>
        <v>0</v>
      </c>
      <c r="K93" s="132" t="s">
        <v>114</v>
      </c>
      <c r="L93" s="31"/>
      <c r="M93" s="137" t="s">
        <v>3</v>
      </c>
      <c r="N93" s="138" t="s">
        <v>40</v>
      </c>
      <c r="O93" s="51"/>
      <c r="P93" s="139">
        <f t="shared" si="1"/>
        <v>0</v>
      </c>
      <c r="Q93" s="139">
        <v>0</v>
      </c>
      <c r="R93" s="139">
        <f t="shared" si="2"/>
        <v>0</v>
      </c>
      <c r="S93" s="139">
        <v>0</v>
      </c>
      <c r="T93" s="140">
        <f t="shared" si="3"/>
        <v>0</v>
      </c>
      <c r="U93" s="30"/>
      <c r="V93" s="30"/>
      <c r="W93" s="30"/>
      <c r="X93" s="30"/>
      <c r="Y93" s="30"/>
      <c r="Z93" s="30"/>
      <c r="AA93" s="30"/>
      <c r="AB93" s="30"/>
      <c r="AC93" s="30"/>
      <c r="AD93" s="30"/>
      <c r="AE93" s="30"/>
      <c r="AR93" s="141" t="s">
        <v>115</v>
      </c>
      <c r="AT93" s="141" t="s">
        <v>110</v>
      </c>
      <c r="AU93" s="141" t="s">
        <v>76</v>
      </c>
      <c r="AY93" s="15" t="s">
        <v>109</v>
      </c>
      <c r="BE93" s="142">
        <f t="shared" si="4"/>
        <v>0</v>
      </c>
      <c r="BF93" s="142">
        <f t="shared" si="5"/>
        <v>0</v>
      </c>
      <c r="BG93" s="142">
        <f t="shared" si="6"/>
        <v>0</v>
      </c>
      <c r="BH93" s="142">
        <f t="shared" si="7"/>
        <v>0</v>
      </c>
      <c r="BI93" s="142">
        <f t="shared" si="8"/>
        <v>0</v>
      </c>
      <c r="BJ93" s="15" t="s">
        <v>76</v>
      </c>
      <c r="BK93" s="142">
        <f t="shared" si="9"/>
        <v>0</v>
      </c>
      <c r="BL93" s="15" t="s">
        <v>115</v>
      </c>
      <c r="BM93" s="141" t="s">
        <v>161</v>
      </c>
    </row>
    <row r="94" spans="1:65" s="2" customFormat="1" ht="16.5" customHeight="1">
      <c r="A94" s="30"/>
      <c r="B94" s="129"/>
      <c r="C94" s="143" t="s">
        <v>9</v>
      </c>
      <c r="D94" s="143" t="s">
        <v>118</v>
      </c>
      <c r="E94" s="144" t="s">
        <v>162</v>
      </c>
      <c r="F94" s="145" t="s">
        <v>163</v>
      </c>
      <c r="G94" s="146" t="s">
        <v>113</v>
      </c>
      <c r="H94" s="147">
        <v>1</v>
      </c>
      <c r="I94" s="148"/>
      <c r="J94" s="149">
        <f t="shared" si="0"/>
        <v>0</v>
      </c>
      <c r="K94" s="145" t="s">
        <v>114</v>
      </c>
      <c r="L94" s="150"/>
      <c r="M94" s="151" t="s">
        <v>3</v>
      </c>
      <c r="N94" s="152" t="s">
        <v>40</v>
      </c>
      <c r="O94" s="51"/>
      <c r="P94" s="139">
        <f t="shared" si="1"/>
        <v>0</v>
      </c>
      <c r="Q94" s="139">
        <v>0</v>
      </c>
      <c r="R94" s="139">
        <f t="shared" si="2"/>
        <v>0</v>
      </c>
      <c r="S94" s="139">
        <v>0</v>
      </c>
      <c r="T94" s="140">
        <f t="shared" si="3"/>
        <v>0</v>
      </c>
      <c r="U94" s="30"/>
      <c r="V94" s="30"/>
      <c r="W94" s="30"/>
      <c r="X94" s="30"/>
      <c r="Y94" s="30"/>
      <c r="Z94" s="30"/>
      <c r="AA94" s="30"/>
      <c r="AB94" s="30"/>
      <c r="AC94" s="30"/>
      <c r="AD94" s="30"/>
      <c r="AE94" s="30"/>
      <c r="AR94" s="141" t="s">
        <v>121</v>
      </c>
      <c r="AT94" s="141" t="s">
        <v>118</v>
      </c>
      <c r="AU94" s="141" t="s">
        <v>76</v>
      </c>
      <c r="AY94" s="15" t="s">
        <v>109</v>
      </c>
      <c r="BE94" s="142">
        <f t="shared" si="4"/>
        <v>0</v>
      </c>
      <c r="BF94" s="142">
        <f t="shared" si="5"/>
        <v>0</v>
      </c>
      <c r="BG94" s="142">
        <f t="shared" si="6"/>
        <v>0</v>
      </c>
      <c r="BH94" s="142">
        <f t="shared" si="7"/>
        <v>0</v>
      </c>
      <c r="BI94" s="142">
        <f t="shared" si="8"/>
        <v>0</v>
      </c>
      <c r="BJ94" s="15" t="s">
        <v>76</v>
      </c>
      <c r="BK94" s="142">
        <f t="shared" si="9"/>
        <v>0</v>
      </c>
      <c r="BL94" s="15" t="s">
        <v>121</v>
      </c>
      <c r="BM94" s="141" t="s">
        <v>164</v>
      </c>
    </row>
    <row r="95" spans="1:65" s="2" customFormat="1" ht="16.5" customHeight="1">
      <c r="A95" s="30"/>
      <c r="B95" s="129"/>
      <c r="C95" s="130" t="s">
        <v>165</v>
      </c>
      <c r="D95" s="130" t="s">
        <v>110</v>
      </c>
      <c r="E95" s="131" t="s">
        <v>166</v>
      </c>
      <c r="F95" s="132" t="s">
        <v>167</v>
      </c>
      <c r="G95" s="133" t="s">
        <v>125</v>
      </c>
      <c r="H95" s="134">
        <v>286</v>
      </c>
      <c r="I95" s="135"/>
      <c r="J95" s="136">
        <f t="shared" si="0"/>
        <v>0</v>
      </c>
      <c r="K95" s="132" t="s">
        <v>114</v>
      </c>
      <c r="L95" s="31"/>
      <c r="M95" s="137" t="s">
        <v>3</v>
      </c>
      <c r="N95" s="138" t="s">
        <v>40</v>
      </c>
      <c r="O95" s="51"/>
      <c r="P95" s="139">
        <f t="shared" si="1"/>
        <v>0</v>
      </c>
      <c r="Q95" s="139">
        <v>0</v>
      </c>
      <c r="R95" s="139">
        <f t="shared" si="2"/>
        <v>0</v>
      </c>
      <c r="S95" s="139">
        <v>0</v>
      </c>
      <c r="T95" s="140">
        <f t="shared" si="3"/>
        <v>0</v>
      </c>
      <c r="U95" s="30"/>
      <c r="V95" s="30"/>
      <c r="W95" s="30"/>
      <c r="X95" s="30"/>
      <c r="Y95" s="30"/>
      <c r="Z95" s="30"/>
      <c r="AA95" s="30"/>
      <c r="AB95" s="30"/>
      <c r="AC95" s="30"/>
      <c r="AD95" s="30"/>
      <c r="AE95" s="30"/>
      <c r="AR95" s="141" t="s">
        <v>115</v>
      </c>
      <c r="AT95" s="141" t="s">
        <v>110</v>
      </c>
      <c r="AU95" s="141" t="s">
        <v>76</v>
      </c>
      <c r="AY95" s="15" t="s">
        <v>109</v>
      </c>
      <c r="BE95" s="142">
        <f t="shared" si="4"/>
        <v>0</v>
      </c>
      <c r="BF95" s="142">
        <f t="shared" si="5"/>
        <v>0</v>
      </c>
      <c r="BG95" s="142">
        <f t="shared" si="6"/>
        <v>0</v>
      </c>
      <c r="BH95" s="142">
        <f t="shared" si="7"/>
        <v>0</v>
      </c>
      <c r="BI95" s="142">
        <f t="shared" si="8"/>
        <v>0</v>
      </c>
      <c r="BJ95" s="15" t="s">
        <v>76</v>
      </c>
      <c r="BK95" s="142">
        <f t="shared" si="9"/>
        <v>0</v>
      </c>
      <c r="BL95" s="15" t="s">
        <v>115</v>
      </c>
      <c r="BM95" s="141" t="s">
        <v>168</v>
      </c>
    </row>
    <row r="96" spans="1:65" s="2" customFormat="1" ht="21.75" customHeight="1">
      <c r="A96" s="30"/>
      <c r="B96" s="129"/>
      <c r="C96" s="130" t="s">
        <v>169</v>
      </c>
      <c r="D96" s="130" t="s">
        <v>110</v>
      </c>
      <c r="E96" s="131" t="s">
        <v>170</v>
      </c>
      <c r="F96" s="132" t="s">
        <v>171</v>
      </c>
      <c r="G96" s="133" t="s">
        <v>113</v>
      </c>
      <c r="H96" s="134">
        <v>31</v>
      </c>
      <c r="I96" s="135"/>
      <c r="J96" s="136">
        <f t="shared" si="0"/>
        <v>0</v>
      </c>
      <c r="K96" s="132" t="s">
        <v>114</v>
      </c>
      <c r="L96" s="31"/>
      <c r="M96" s="137" t="s">
        <v>3</v>
      </c>
      <c r="N96" s="138" t="s">
        <v>40</v>
      </c>
      <c r="O96" s="51"/>
      <c r="P96" s="139">
        <f t="shared" si="1"/>
        <v>0</v>
      </c>
      <c r="Q96" s="139">
        <v>0</v>
      </c>
      <c r="R96" s="139">
        <f t="shared" si="2"/>
        <v>0</v>
      </c>
      <c r="S96" s="139">
        <v>0</v>
      </c>
      <c r="T96" s="140">
        <f t="shared" si="3"/>
        <v>0</v>
      </c>
      <c r="U96" s="30"/>
      <c r="V96" s="30"/>
      <c r="W96" s="30"/>
      <c r="X96" s="30"/>
      <c r="Y96" s="30"/>
      <c r="Z96" s="30"/>
      <c r="AA96" s="30"/>
      <c r="AB96" s="30"/>
      <c r="AC96" s="30"/>
      <c r="AD96" s="30"/>
      <c r="AE96" s="30"/>
      <c r="AR96" s="141" t="s">
        <v>115</v>
      </c>
      <c r="AT96" s="141" t="s">
        <v>110</v>
      </c>
      <c r="AU96" s="141" t="s">
        <v>76</v>
      </c>
      <c r="AY96" s="15" t="s">
        <v>109</v>
      </c>
      <c r="BE96" s="142">
        <f t="shared" si="4"/>
        <v>0</v>
      </c>
      <c r="BF96" s="142">
        <f t="shared" si="5"/>
        <v>0</v>
      </c>
      <c r="BG96" s="142">
        <f t="shared" si="6"/>
        <v>0</v>
      </c>
      <c r="BH96" s="142">
        <f t="shared" si="7"/>
        <v>0</v>
      </c>
      <c r="BI96" s="142">
        <f t="shared" si="8"/>
        <v>0</v>
      </c>
      <c r="BJ96" s="15" t="s">
        <v>76</v>
      </c>
      <c r="BK96" s="142">
        <f t="shared" si="9"/>
        <v>0</v>
      </c>
      <c r="BL96" s="15" t="s">
        <v>115</v>
      </c>
      <c r="BM96" s="141" t="s">
        <v>172</v>
      </c>
    </row>
    <row r="97" spans="1:65" s="2" customFormat="1" ht="21.75" customHeight="1">
      <c r="A97" s="30"/>
      <c r="B97" s="129"/>
      <c r="C97" s="143" t="s">
        <v>173</v>
      </c>
      <c r="D97" s="143" t="s">
        <v>118</v>
      </c>
      <c r="E97" s="144" t="s">
        <v>174</v>
      </c>
      <c r="F97" s="145" t="s">
        <v>175</v>
      </c>
      <c r="G97" s="146" t="s">
        <v>113</v>
      </c>
      <c r="H97" s="147">
        <v>26</v>
      </c>
      <c r="I97" s="148"/>
      <c r="J97" s="149">
        <f t="shared" si="0"/>
        <v>0</v>
      </c>
      <c r="K97" s="145" t="s">
        <v>114</v>
      </c>
      <c r="L97" s="150"/>
      <c r="M97" s="151" t="s">
        <v>3</v>
      </c>
      <c r="N97" s="152" t="s">
        <v>40</v>
      </c>
      <c r="O97" s="51"/>
      <c r="P97" s="139">
        <f t="shared" si="1"/>
        <v>0</v>
      </c>
      <c r="Q97" s="139">
        <v>0</v>
      </c>
      <c r="R97" s="139">
        <f t="shared" si="2"/>
        <v>0</v>
      </c>
      <c r="S97" s="139">
        <v>0</v>
      </c>
      <c r="T97" s="140">
        <f t="shared" si="3"/>
        <v>0</v>
      </c>
      <c r="U97" s="30"/>
      <c r="V97" s="30"/>
      <c r="W97" s="30"/>
      <c r="X97" s="30"/>
      <c r="Y97" s="30"/>
      <c r="Z97" s="30"/>
      <c r="AA97" s="30"/>
      <c r="AB97" s="30"/>
      <c r="AC97" s="30"/>
      <c r="AD97" s="30"/>
      <c r="AE97" s="30"/>
      <c r="AR97" s="141" t="s">
        <v>121</v>
      </c>
      <c r="AT97" s="141" t="s">
        <v>118</v>
      </c>
      <c r="AU97" s="141" t="s">
        <v>76</v>
      </c>
      <c r="AY97" s="15" t="s">
        <v>109</v>
      </c>
      <c r="BE97" s="142">
        <f t="shared" si="4"/>
        <v>0</v>
      </c>
      <c r="BF97" s="142">
        <f t="shared" si="5"/>
        <v>0</v>
      </c>
      <c r="BG97" s="142">
        <f t="shared" si="6"/>
        <v>0</v>
      </c>
      <c r="BH97" s="142">
        <f t="shared" si="7"/>
        <v>0</v>
      </c>
      <c r="BI97" s="142">
        <f t="shared" si="8"/>
        <v>0</v>
      </c>
      <c r="BJ97" s="15" t="s">
        <v>76</v>
      </c>
      <c r="BK97" s="142">
        <f t="shared" si="9"/>
        <v>0</v>
      </c>
      <c r="BL97" s="15" t="s">
        <v>121</v>
      </c>
      <c r="BM97" s="141" t="s">
        <v>176</v>
      </c>
    </row>
    <row r="98" spans="1:65" s="2" customFormat="1" ht="21.75" customHeight="1">
      <c r="A98" s="30"/>
      <c r="B98" s="129"/>
      <c r="C98" s="143" t="s">
        <v>177</v>
      </c>
      <c r="D98" s="143" t="s">
        <v>118</v>
      </c>
      <c r="E98" s="144" t="s">
        <v>178</v>
      </c>
      <c r="F98" s="145" t="s">
        <v>179</v>
      </c>
      <c r="G98" s="146" t="s">
        <v>113</v>
      </c>
      <c r="H98" s="147">
        <v>5</v>
      </c>
      <c r="I98" s="148"/>
      <c r="J98" s="149">
        <f t="shared" si="0"/>
        <v>0</v>
      </c>
      <c r="K98" s="145" t="s">
        <v>114</v>
      </c>
      <c r="L98" s="150"/>
      <c r="M98" s="151" t="s">
        <v>3</v>
      </c>
      <c r="N98" s="152" t="s">
        <v>40</v>
      </c>
      <c r="O98" s="51"/>
      <c r="P98" s="139">
        <f t="shared" si="1"/>
        <v>0</v>
      </c>
      <c r="Q98" s="139">
        <v>0</v>
      </c>
      <c r="R98" s="139">
        <f t="shared" si="2"/>
        <v>0</v>
      </c>
      <c r="S98" s="139">
        <v>0</v>
      </c>
      <c r="T98" s="140">
        <f t="shared" si="3"/>
        <v>0</v>
      </c>
      <c r="U98" s="30"/>
      <c r="V98" s="30"/>
      <c r="W98" s="30"/>
      <c r="X98" s="30"/>
      <c r="Y98" s="30"/>
      <c r="Z98" s="30"/>
      <c r="AA98" s="30"/>
      <c r="AB98" s="30"/>
      <c r="AC98" s="30"/>
      <c r="AD98" s="30"/>
      <c r="AE98" s="30"/>
      <c r="AR98" s="141" t="s">
        <v>121</v>
      </c>
      <c r="AT98" s="141" t="s">
        <v>118</v>
      </c>
      <c r="AU98" s="141" t="s">
        <v>76</v>
      </c>
      <c r="AY98" s="15" t="s">
        <v>109</v>
      </c>
      <c r="BE98" s="142">
        <f t="shared" si="4"/>
        <v>0</v>
      </c>
      <c r="BF98" s="142">
        <f t="shared" si="5"/>
        <v>0</v>
      </c>
      <c r="BG98" s="142">
        <f t="shared" si="6"/>
        <v>0</v>
      </c>
      <c r="BH98" s="142">
        <f t="shared" si="7"/>
        <v>0</v>
      </c>
      <c r="BI98" s="142">
        <f t="shared" si="8"/>
        <v>0</v>
      </c>
      <c r="BJ98" s="15" t="s">
        <v>76</v>
      </c>
      <c r="BK98" s="142">
        <f t="shared" si="9"/>
        <v>0</v>
      </c>
      <c r="BL98" s="15" t="s">
        <v>121</v>
      </c>
      <c r="BM98" s="141" t="s">
        <v>180</v>
      </c>
    </row>
    <row r="99" spans="1:65" s="2" customFormat="1" ht="16.5" customHeight="1">
      <c r="A99" s="30"/>
      <c r="B99" s="129"/>
      <c r="C99" s="130" t="s">
        <v>181</v>
      </c>
      <c r="D99" s="130" t="s">
        <v>110</v>
      </c>
      <c r="E99" s="131" t="s">
        <v>182</v>
      </c>
      <c r="F99" s="132" t="s">
        <v>183</v>
      </c>
      <c r="G99" s="133" t="s">
        <v>113</v>
      </c>
      <c r="H99" s="134">
        <v>50</v>
      </c>
      <c r="I99" s="135"/>
      <c r="J99" s="136">
        <f t="shared" si="0"/>
        <v>0</v>
      </c>
      <c r="K99" s="132" t="s">
        <v>114</v>
      </c>
      <c r="L99" s="31"/>
      <c r="M99" s="137" t="s">
        <v>3</v>
      </c>
      <c r="N99" s="138" t="s">
        <v>40</v>
      </c>
      <c r="O99" s="51"/>
      <c r="P99" s="139">
        <f t="shared" si="1"/>
        <v>0</v>
      </c>
      <c r="Q99" s="139">
        <v>0</v>
      </c>
      <c r="R99" s="139">
        <f t="shared" si="2"/>
        <v>0</v>
      </c>
      <c r="S99" s="139">
        <v>0</v>
      </c>
      <c r="T99" s="140">
        <f t="shared" si="3"/>
        <v>0</v>
      </c>
      <c r="U99" s="30"/>
      <c r="V99" s="30"/>
      <c r="W99" s="30"/>
      <c r="X99" s="30"/>
      <c r="Y99" s="30"/>
      <c r="Z99" s="30"/>
      <c r="AA99" s="30"/>
      <c r="AB99" s="30"/>
      <c r="AC99" s="30"/>
      <c r="AD99" s="30"/>
      <c r="AE99" s="30"/>
      <c r="AR99" s="141" t="s">
        <v>115</v>
      </c>
      <c r="AT99" s="141" t="s">
        <v>110</v>
      </c>
      <c r="AU99" s="141" t="s">
        <v>76</v>
      </c>
      <c r="AY99" s="15" t="s">
        <v>109</v>
      </c>
      <c r="BE99" s="142">
        <f t="shared" si="4"/>
        <v>0</v>
      </c>
      <c r="BF99" s="142">
        <f t="shared" si="5"/>
        <v>0</v>
      </c>
      <c r="BG99" s="142">
        <f t="shared" si="6"/>
        <v>0</v>
      </c>
      <c r="BH99" s="142">
        <f t="shared" si="7"/>
        <v>0</v>
      </c>
      <c r="BI99" s="142">
        <f t="shared" si="8"/>
        <v>0</v>
      </c>
      <c r="BJ99" s="15" t="s">
        <v>76</v>
      </c>
      <c r="BK99" s="142">
        <f t="shared" si="9"/>
        <v>0</v>
      </c>
      <c r="BL99" s="15" t="s">
        <v>115</v>
      </c>
      <c r="BM99" s="141" t="s">
        <v>184</v>
      </c>
    </row>
    <row r="100" spans="1:65" s="2" customFormat="1" ht="16.5" customHeight="1">
      <c r="A100" s="30"/>
      <c r="B100" s="129"/>
      <c r="C100" s="143" t="s">
        <v>185</v>
      </c>
      <c r="D100" s="143" t="s">
        <v>118</v>
      </c>
      <c r="E100" s="144" t="s">
        <v>186</v>
      </c>
      <c r="F100" s="145" t="s">
        <v>187</v>
      </c>
      <c r="G100" s="146" t="s">
        <v>113</v>
      </c>
      <c r="H100" s="147">
        <v>50</v>
      </c>
      <c r="I100" s="148"/>
      <c r="J100" s="149">
        <f t="shared" si="0"/>
        <v>0</v>
      </c>
      <c r="K100" s="145" t="s">
        <v>114</v>
      </c>
      <c r="L100" s="150"/>
      <c r="M100" s="151" t="s">
        <v>3</v>
      </c>
      <c r="N100" s="152" t="s">
        <v>40</v>
      </c>
      <c r="O100" s="51"/>
      <c r="P100" s="139">
        <f t="shared" si="1"/>
        <v>0</v>
      </c>
      <c r="Q100" s="139">
        <v>0</v>
      </c>
      <c r="R100" s="139">
        <f t="shared" si="2"/>
        <v>0</v>
      </c>
      <c r="S100" s="139">
        <v>0</v>
      </c>
      <c r="T100" s="140">
        <f t="shared" si="3"/>
        <v>0</v>
      </c>
      <c r="U100" s="30"/>
      <c r="V100" s="30"/>
      <c r="W100" s="30"/>
      <c r="X100" s="30"/>
      <c r="Y100" s="30"/>
      <c r="Z100" s="30"/>
      <c r="AA100" s="30"/>
      <c r="AB100" s="30"/>
      <c r="AC100" s="30"/>
      <c r="AD100" s="30"/>
      <c r="AE100" s="30"/>
      <c r="AR100" s="141" t="s">
        <v>121</v>
      </c>
      <c r="AT100" s="141" t="s">
        <v>118</v>
      </c>
      <c r="AU100" s="141" t="s">
        <v>76</v>
      </c>
      <c r="AY100" s="15" t="s">
        <v>109</v>
      </c>
      <c r="BE100" s="142">
        <f t="shared" si="4"/>
        <v>0</v>
      </c>
      <c r="BF100" s="142">
        <f t="shared" si="5"/>
        <v>0</v>
      </c>
      <c r="BG100" s="142">
        <f t="shared" si="6"/>
        <v>0</v>
      </c>
      <c r="BH100" s="142">
        <f t="shared" si="7"/>
        <v>0</v>
      </c>
      <c r="BI100" s="142">
        <f t="shared" si="8"/>
        <v>0</v>
      </c>
      <c r="BJ100" s="15" t="s">
        <v>76</v>
      </c>
      <c r="BK100" s="142">
        <f t="shared" si="9"/>
        <v>0</v>
      </c>
      <c r="BL100" s="15" t="s">
        <v>121</v>
      </c>
      <c r="BM100" s="141" t="s">
        <v>188</v>
      </c>
    </row>
    <row r="101" spans="1:65" s="2" customFormat="1" ht="21.75" customHeight="1">
      <c r="A101" s="30"/>
      <c r="B101" s="129"/>
      <c r="C101" s="130" t="s">
        <v>189</v>
      </c>
      <c r="D101" s="130" t="s">
        <v>110</v>
      </c>
      <c r="E101" s="131" t="s">
        <v>190</v>
      </c>
      <c r="F101" s="132" t="s">
        <v>191</v>
      </c>
      <c r="G101" s="133" t="s">
        <v>113</v>
      </c>
      <c r="H101" s="134">
        <v>28</v>
      </c>
      <c r="I101" s="135"/>
      <c r="J101" s="136">
        <f t="shared" si="0"/>
        <v>0</v>
      </c>
      <c r="K101" s="132" t="s">
        <v>114</v>
      </c>
      <c r="L101" s="31"/>
      <c r="M101" s="137" t="s">
        <v>3</v>
      </c>
      <c r="N101" s="138" t="s">
        <v>40</v>
      </c>
      <c r="O101" s="51"/>
      <c r="P101" s="139">
        <f t="shared" si="1"/>
        <v>0</v>
      </c>
      <c r="Q101" s="139">
        <v>0</v>
      </c>
      <c r="R101" s="139">
        <f t="shared" si="2"/>
        <v>0</v>
      </c>
      <c r="S101" s="139">
        <v>0</v>
      </c>
      <c r="T101" s="140">
        <f t="shared" si="3"/>
        <v>0</v>
      </c>
      <c r="U101" s="30"/>
      <c r="V101" s="30"/>
      <c r="W101" s="30"/>
      <c r="X101" s="30"/>
      <c r="Y101" s="30"/>
      <c r="Z101" s="30"/>
      <c r="AA101" s="30"/>
      <c r="AB101" s="30"/>
      <c r="AC101" s="30"/>
      <c r="AD101" s="30"/>
      <c r="AE101" s="30"/>
      <c r="AR101" s="141" t="s">
        <v>115</v>
      </c>
      <c r="AT101" s="141" t="s">
        <v>110</v>
      </c>
      <c r="AU101" s="141" t="s">
        <v>76</v>
      </c>
      <c r="AY101" s="15" t="s">
        <v>109</v>
      </c>
      <c r="BE101" s="142">
        <f t="shared" si="4"/>
        <v>0</v>
      </c>
      <c r="BF101" s="142">
        <f t="shared" si="5"/>
        <v>0</v>
      </c>
      <c r="BG101" s="142">
        <f t="shared" si="6"/>
        <v>0</v>
      </c>
      <c r="BH101" s="142">
        <f t="shared" si="7"/>
        <v>0</v>
      </c>
      <c r="BI101" s="142">
        <f t="shared" si="8"/>
        <v>0</v>
      </c>
      <c r="BJ101" s="15" t="s">
        <v>76</v>
      </c>
      <c r="BK101" s="142">
        <f t="shared" si="9"/>
        <v>0</v>
      </c>
      <c r="BL101" s="15" t="s">
        <v>115</v>
      </c>
      <c r="BM101" s="141" t="s">
        <v>192</v>
      </c>
    </row>
    <row r="102" spans="1:65" s="2" customFormat="1" ht="16.5" customHeight="1">
      <c r="A102" s="30"/>
      <c r="B102" s="129"/>
      <c r="C102" s="143" t="s">
        <v>8</v>
      </c>
      <c r="D102" s="143" t="s">
        <v>118</v>
      </c>
      <c r="E102" s="144" t="s">
        <v>193</v>
      </c>
      <c r="F102" s="145" t="s">
        <v>194</v>
      </c>
      <c r="G102" s="146" t="s">
        <v>113</v>
      </c>
      <c r="H102" s="147">
        <v>28</v>
      </c>
      <c r="I102" s="148"/>
      <c r="J102" s="149">
        <f t="shared" si="0"/>
        <v>0</v>
      </c>
      <c r="K102" s="145" t="s">
        <v>114</v>
      </c>
      <c r="L102" s="150"/>
      <c r="M102" s="151" t="s">
        <v>3</v>
      </c>
      <c r="N102" s="152" t="s">
        <v>40</v>
      </c>
      <c r="O102" s="51"/>
      <c r="P102" s="139">
        <f t="shared" si="1"/>
        <v>0</v>
      </c>
      <c r="Q102" s="139">
        <v>0</v>
      </c>
      <c r="R102" s="139">
        <f t="shared" si="2"/>
        <v>0</v>
      </c>
      <c r="S102" s="139">
        <v>0</v>
      </c>
      <c r="T102" s="140">
        <f t="shared" si="3"/>
        <v>0</v>
      </c>
      <c r="U102" s="30"/>
      <c r="V102" s="30"/>
      <c r="W102" s="30"/>
      <c r="X102" s="30"/>
      <c r="Y102" s="30"/>
      <c r="Z102" s="30"/>
      <c r="AA102" s="30"/>
      <c r="AB102" s="30"/>
      <c r="AC102" s="30"/>
      <c r="AD102" s="30"/>
      <c r="AE102" s="30"/>
      <c r="AR102" s="141" t="s">
        <v>121</v>
      </c>
      <c r="AT102" s="141" t="s">
        <v>118</v>
      </c>
      <c r="AU102" s="141" t="s">
        <v>76</v>
      </c>
      <c r="AY102" s="15" t="s">
        <v>109</v>
      </c>
      <c r="BE102" s="142">
        <f t="shared" si="4"/>
        <v>0</v>
      </c>
      <c r="BF102" s="142">
        <f t="shared" si="5"/>
        <v>0</v>
      </c>
      <c r="BG102" s="142">
        <f t="shared" si="6"/>
        <v>0</v>
      </c>
      <c r="BH102" s="142">
        <f t="shared" si="7"/>
        <v>0</v>
      </c>
      <c r="BI102" s="142">
        <f t="shared" si="8"/>
        <v>0</v>
      </c>
      <c r="BJ102" s="15" t="s">
        <v>76</v>
      </c>
      <c r="BK102" s="142">
        <f t="shared" si="9"/>
        <v>0</v>
      </c>
      <c r="BL102" s="15" t="s">
        <v>121</v>
      </c>
      <c r="BM102" s="141" t="s">
        <v>195</v>
      </c>
    </row>
    <row r="103" spans="1:65" s="2" customFormat="1" ht="24">
      <c r="A103" s="30"/>
      <c r="B103" s="129"/>
      <c r="C103" s="130" t="s">
        <v>196</v>
      </c>
      <c r="D103" s="130" t="s">
        <v>110</v>
      </c>
      <c r="E103" s="131" t="s">
        <v>197</v>
      </c>
      <c r="F103" s="132" t="s">
        <v>198</v>
      </c>
      <c r="G103" s="133" t="s">
        <v>113</v>
      </c>
      <c r="H103" s="134">
        <v>6</v>
      </c>
      <c r="I103" s="135"/>
      <c r="J103" s="136">
        <f t="shared" si="0"/>
        <v>0</v>
      </c>
      <c r="K103" s="132" t="s">
        <v>114</v>
      </c>
      <c r="L103" s="31"/>
      <c r="M103" s="137" t="s">
        <v>3</v>
      </c>
      <c r="N103" s="138" t="s">
        <v>40</v>
      </c>
      <c r="O103" s="51"/>
      <c r="P103" s="139">
        <f t="shared" si="1"/>
        <v>0</v>
      </c>
      <c r="Q103" s="139">
        <v>0</v>
      </c>
      <c r="R103" s="139">
        <f t="shared" si="2"/>
        <v>0</v>
      </c>
      <c r="S103" s="139">
        <v>0</v>
      </c>
      <c r="T103" s="140">
        <f t="shared" si="3"/>
        <v>0</v>
      </c>
      <c r="U103" s="30"/>
      <c r="V103" s="30"/>
      <c r="W103" s="30"/>
      <c r="X103" s="30"/>
      <c r="Y103" s="30"/>
      <c r="Z103" s="30"/>
      <c r="AA103" s="30"/>
      <c r="AB103" s="30"/>
      <c r="AC103" s="30"/>
      <c r="AD103" s="30"/>
      <c r="AE103" s="30"/>
      <c r="AR103" s="141" t="s">
        <v>115</v>
      </c>
      <c r="AT103" s="141" t="s">
        <v>110</v>
      </c>
      <c r="AU103" s="141" t="s">
        <v>76</v>
      </c>
      <c r="AY103" s="15" t="s">
        <v>109</v>
      </c>
      <c r="BE103" s="142">
        <f t="shared" si="4"/>
        <v>0</v>
      </c>
      <c r="BF103" s="142">
        <f t="shared" si="5"/>
        <v>0</v>
      </c>
      <c r="BG103" s="142">
        <f t="shared" si="6"/>
        <v>0</v>
      </c>
      <c r="BH103" s="142">
        <f t="shared" si="7"/>
        <v>0</v>
      </c>
      <c r="BI103" s="142">
        <f t="shared" si="8"/>
        <v>0</v>
      </c>
      <c r="BJ103" s="15" t="s">
        <v>76</v>
      </c>
      <c r="BK103" s="142">
        <f t="shared" si="9"/>
        <v>0</v>
      </c>
      <c r="BL103" s="15" t="s">
        <v>115</v>
      </c>
      <c r="BM103" s="141" t="s">
        <v>199</v>
      </c>
    </row>
    <row r="104" spans="1:65" s="2" customFormat="1" ht="24">
      <c r="A104" s="30"/>
      <c r="B104" s="129"/>
      <c r="C104" s="130" t="s">
        <v>200</v>
      </c>
      <c r="D104" s="130" t="s">
        <v>110</v>
      </c>
      <c r="E104" s="131" t="s">
        <v>201</v>
      </c>
      <c r="F104" s="132" t="s">
        <v>202</v>
      </c>
      <c r="G104" s="133" t="s">
        <v>113</v>
      </c>
      <c r="H104" s="134">
        <v>88</v>
      </c>
      <c r="I104" s="135"/>
      <c r="J104" s="136">
        <f t="shared" si="0"/>
        <v>0</v>
      </c>
      <c r="K104" s="132" t="s">
        <v>114</v>
      </c>
      <c r="L104" s="31"/>
      <c r="M104" s="137" t="s">
        <v>3</v>
      </c>
      <c r="N104" s="138" t="s">
        <v>40</v>
      </c>
      <c r="O104" s="51"/>
      <c r="P104" s="139">
        <f t="shared" si="1"/>
        <v>0</v>
      </c>
      <c r="Q104" s="139">
        <v>0</v>
      </c>
      <c r="R104" s="139">
        <f t="shared" si="2"/>
        <v>0</v>
      </c>
      <c r="S104" s="139">
        <v>0</v>
      </c>
      <c r="T104" s="140">
        <f t="shared" si="3"/>
        <v>0</v>
      </c>
      <c r="U104" s="30"/>
      <c r="V104" s="30"/>
      <c r="W104" s="30"/>
      <c r="X104" s="30"/>
      <c r="Y104" s="30"/>
      <c r="Z104" s="30"/>
      <c r="AA104" s="30"/>
      <c r="AB104" s="30"/>
      <c r="AC104" s="30"/>
      <c r="AD104" s="30"/>
      <c r="AE104" s="30"/>
      <c r="AR104" s="141" t="s">
        <v>115</v>
      </c>
      <c r="AT104" s="141" t="s">
        <v>110</v>
      </c>
      <c r="AU104" s="141" t="s">
        <v>76</v>
      </c>
      <c r="AY104" s="15" t="s">
        <v>109</v>
      </c>
      <c r="BE104" s="142">
        <f t="shared" si="4"/>
        <v>0</v>
      </c>
      <c r="BF104" s="142">
        <f t="shared" si="5"/>
        <v>0</v>
      </c>
      <c r="BG104" s="142">
        <f t="shared" si="6"/>
        <v>0</v>
      </c>
      <c r="BH104" s="142">
        <f t="shared" si="7"/>
        <v>0</v>
      </c>
      <c r="BI104" s="142">
        <f t="shared" si="8"/>
        <v>0</v>
      </c>
      <c r="BJ104" s="15" t="s">
        <v>76</v>
      </c>
      <c r="BK104" s="142">
        <f t="shared" si="9"/>
        <v>0</v>
      </c>
      <c r="BL104" s="15" t="s">
        <v>115</v>
      </c>
      <c r="BM104" s="141" t="s">
        <v>203</v>
      </c>
    </row>
    <row r="105" spans="1:65" s="2" customFormat="1" ht="24">
      <c r="A105" s="30"/>
      <c r="B105" s="129"/>
      <c r="C105" s="130" t="s">
        <v>204</v>
      </c>
      <c r="D105" s="130" t="s">
        <v>110</v>
      </c>
      <c r="E105" s="131" t="s">
        <v>205</v>
      </c>
      <c r="F105" s="132" t="s">
        <v>206</v>
      </c>
      <c r="G105" s="133" t="s">
        <v>113</v>
      </c>
      <c r="H105" s="134">
        <v>12</v>
      </c>
      <c r="I105" s="135"/>
      <c r="J105" s="136">
        <f t="shared" si="0"/>
        <v>0</v>
      </c>
      <c r="K105" s="132" t="s">
        <v>114</v>
      </c>
      <c r="L105" s="31"/>
      <c r="M105" s="137" t="s">
        <v>3</v>
      </c>
      <c r="N105" s="138" t="s">
        <v>40</v>
      </c>
      <c r="O105" s="51"/>
      <c r="P105" s="139">
        <f t="shared" si="1"/>
        <v>0</v>
      </c>
      <c r="Q105" s="139">
        <v>0</v>
      </c>
      <c r="R105" s="139">
        <f t="shared" si="2"/>
        <v>0</v>
      </c>
      <c r="S105" s="139">
        <v>0</v>
      </c>
      <c r="T105" s="140">
        <f t="shared" si="3"/>
        <v>0</v>
      </c>
      <c r="U105" s="30"/>
      <c r="V105" s="30"/>
      <c r="W105" s="30"/>
      <c r="X105" s="30"/>
      <c r="Y105" s="30"/>
      <c r="Z105" s="30"/>
      <c r="AA105" s="30"/>
      <c r="AB105" s="30"/>
      <c r="AC105" s="30"/>
      <c r="AD105" s="30"/>
      <c r="AE105" s="30"/>
      <c r="AR105" s="141" t="s">
        <v>115</v>
      </c>
      <c r="AT105" s="141" t="s">
        <v>110</v>
      </c>
      <c r="AU105" s="141" t="s">
        <v>76</v>
      </c>
      <c r="AY105" s="15" t="s">
        <v>109</v>
      </c>
      <c r="BE105" s="142">
        <f t="shared" si="4"/>
        <v>0</v>
      </c>
      <c r="BF105" s="142">
        <f t="shared" si="5"/>
        <v>0</v>
      </c>
      <c r="BG105" s="142">
        <f t="shared" si="6"/>
        <v>0</v>
      </c>
      <c r="BH105" s="142">
        <f t="shared" si="7"/>
        <v>0</v>
      </c>
      <c r="BI105" s="142">
        <f t="shared" si="8"/>
        <v>0</v>
      </c>
      <c r="BJ105" s="15" t="s">
        <v>76</v>
      </c>
      <c r="BK105" s="142">
        <f t="shared" si="9"/>
        <v>0</v>
      </c>
      <c r="BL105" s="15" t="s">
        <v>115</v>
      </c>
      <c r="BM105" s="141" t="s">
        <v>207</v>
      </c>
    </row>
    <row r="106" spans="1:65" s="2" customFormat="1" ht="24">
      <c r="A106" s="30"/>
      <c r="B106" s="129"/>
      <c r="C106" s="130" t="s">
        <v>208</v>
      </c>
      <c r="D106" s="130" t="s">
        <v>110</v>
      </c>
      <c r="E106" s="131" t="s">
        <v>209</v>
      </c>
      <c r="F106" s="132" t="s">
        <v>210</v>
      </c>
      <c r="G106" s="133" t="s">
        <v>113</v>
      </c>
      <c r="H106" s="134">
        <v>104</v>
      </c>
      <c r="I106" s="135"/>
      <c r="J106" s="136">
        <f t="shared" si="0"/>
        <v>0</v>
      </c>
      <c r="K106" s="132" t="s">
        <v>114</v>
      </c>
      <c r="L106" s="31"/>
      <c r="M106" s="137" t="s">
        <v>3</v>
      </c>
      <c r="N106" s="138" t="s">
        <v>40</v>
      </c>
      <c r="O106" s="51"/>
      <c r="P106" s="139">
        <f t="shared" si="1"/>
        <v>0</v>
      </c>
      <c r="Q106" s="139">
        <v>0</v>
      </c>
      <c r="R106" s="139">
        <f t="shared" si="2"/>
        <v>0</v>
      </c>
      <c r="S106" s="139">
        <v>0</v>
      </c>
      <c r="T106" s="140">
        <f t="shared" si="3"/>
        <v>0</v>
      </c>
      <c r="U106" s="30"/>
      <c r="V106" s="30"/>
      <c r="W106" s="30"/>
      <c r="X106" s="30"/>
      <c r="Y106" s="30"/>
      <c r="Z106" s="30"/>
      <c r="AA106" s="30"/>
      <c r="AB106" s="30"/>
      <c r="AC106" s="30"/>
      <c r="AD106" s="30"/>
      <c r="AE106" s="30"/>
      <c r="AR106" s="141" t="s">
        <v>115</v>
      </c>
      <c r="AT106" s="141" t="s">
        <v>110</v>
      </c>
      <c r="AU106" s="141" t="s">
        <v>76</v>
      </c>
      <c r="AY106" s="15" t="s">
        <v>109</v>
      </c>
      <c r="BE106" s="142">
        <f t="shared" si="4"/>
        <v>0</v>
      </c>
      <c r="BF106" s="142">
        <f t="shared" si="5"/>
        <v>0</v>
      </c>
      <c r="BG106" s="142">
        <f t="shared" si="6"/>
        <v>0</v>
      </c>
      <c r="BH106" s="142">
        <f t="shared" si="7"/>
        <v>0</v>
      </c>
      <c r="BI106" s="142">
        <f t="shared" si="8"/>
        <v>0</v>
      </c>
      <c r="BJ106" s="15" t="s">
        <v>76</v>
      </c>
      <c r="BK106" s="142">
        <f t="shared" si="9"/>
        <v>0</v>
      </c>
      <c r="BL106" s="15" t="s">
        <v>115</v>
      </c>
      <c r="BM106" s="141" t="s">
        <v>211</v>
      </c>
    </row>
    <row r="107" spans="1:65" s="2" customFormat="1" ht="16.5" customHeight="1">
      <c r="A107" s="30"/>
      <c r="B107" s="129"/>
      <c r="C107" s="130" t="s">
        <v>212</v>
      </c>
      <c r="D107" s="130" t="s">
        <v>110</v>
      </c>
      <c r="E107" s="131" t="s">
        <v>213</v>
      </c>
      <c r="F107" s="132" t="s">
        <v>214</v>
      </c>
      <c r="G107" s="133" t="s">
        <v>113</v>
      </c>
      <c r="H107" s="134">
        <v>14</v>
      </c>
      <c r="I107" s="135"/>
      <c r="J107" s="136">
        <f t="shared" si="0"/>
        <v>0</v>
      </c>
      <c r="K107" s="132" t="s">
        <v>114</v>
      </c>
      <c r="L107" s="31"/>
      <c r="M107" s="137" t="s">
        <v>3</v>
      </c>
      <c r="N107" s="138" t="s">
        <v>40</v>
      </c>
      <c r="O107" s="51"/>
      <c r="P107" s="139">
        <f t="shared" si="1"/>
        <v>0</v>
      </c>
      <c r="Q107" s="139">
        <v>0</v>
      </c>
      <c r="R107" s="139">
        <f t="shared" si="2"/>
        <v>0</v>
      </c>
      <c r="S107" s="139">
        <v>0</v>
      </c>
      <c r="T107" s="140">
        <f t="shared" si="3"/>
        <v>0</v>
      </c>
      <c r="U107" s="30"/>
      <c r="V107" s="30"/>
      <c r="W107" s="30"/>
      <c r="X107" s="30"/>
      <c r="Y107" s="30"/>
      <c r="Z107" s="30"/>
      <c r="AA107" s="30"/>
      <c r="AB107" s="30"/>
      <c r="AC107" s="30"/>
      <c r="AD107" s="30"/>
      <c r="AE107" s="30"/>
      <c r="AR107" s="141" t="s">
        <v>115</v>
      </c>
      <c r="AT107" s="141" t="s">
        <v>110</v>
      </c>
      <c r="AU107" s="141" t="s">
        <v>76</v>
      </c>
      <c r="AY107" s="15" t="s">
        <v>109</v>
      </c>
      <c r="BE107" s="142">
        <f t="shared" si="4"/>
        <v>0</v>
      </c>
      <c r="BF107" s="142">
        <f t="shared" si="5"/>
        <v>0</v>
      </c>
      <c r="BG107" s="142">
        <f t="shared" si="6"/>
        <v>0</v>
      </c>
      <c r="BH107" s="142">
        <f t="shared" si="7"/>
        <v>0</v>
      </c>
      <c r="BI107" s="142">
        <f t="shared" si="8"/>
        <v>0</v>
      </c>
      <c r="BJ107" s="15" t="s">
        <v>76</v>
      </c>
      <c r="BK107" s="142">
        <f t="shared" si="9"/>
        <v>0</v>
      </c>
      <c r="BL107" s="15" t="s">
        <v>115</v>
      </c>
      <c r="BM107" s="141" t="s">
        <v>215</v>
      </c>
    </row>
    <row r="108" spans="1:65" s="2" customFormat="1" ht="16.5" customHeight="1">
      <c r="A108" s="30"/>
      <c r="B108" s="129"/>
      <c r="C108" s="143" t="s">
        <v>216</v>
      </c>
      <c r="D108" s="143" t="s">
        <v>118</v>
      </c>
      <c r="E108" s="144" t="s">
        <v>217</v>
      </c>
      <c r="F108" s="145" t="s">
        <v>218</v>
      </c>
      <c r="G108" s="146" t="s">
        <v>113</v>
      </c>
      <c r="H108" s="147">
        <v>14</v>
      </c>
      <c r="I108" s="148"/>
      <c r="J108" s="149">
        <f t="shared" si="0"/>
        <v>0</v>
      </c>
      <c r="K108" s="145" t="s">
        <v>114</v>
      </c>
      <c r="L108" s="150"/>
      <c r="M108" s="151" t="s">
        <v>3</v>
      </c>
      <c r="N108" s="152" t="s">
        <v>40</v>
      </c>
      <c r="O108" s="51"/>
      <c r="P108" s="139">
        <f t="shared" si="1"/>
        <v>0</v>
      </c>
      <c r="Q108" s="139">
        <v>0</v>
      </c>
      <c r="R108" s="139">
        <f t="shared" si="2"/>
        <v>0</v>
      </c>
      <c r="S108" s="139">
        <v>0</v>
      </c>
      <c r="T108" s="140">
        <f t="shared" si="3"/>
        <v>0</v>
      </c>
      <c r="U108" s="30"/>
      <c r="V108" s="30"/>
      <c r="W108" s="30"/>
      <c r="X108" s="30"/>
      <c r="Y108" s="30"/>
      <c r="Z108" s="30"/>
      <c r="AA108" s="30"/>
      <c r="AB108" s="30"/>
      <c r="AC108" s="30"/>
      <c r="AD108" s="30"/>
      <c r="AE108" s="30"/>
      <c r="AR108" s="141" t="s">
        <v>121</v>
      </c>
      <c r="AT108" s="141" t="s">
        <v>118</v>
      </c>
      <c r="AU108" s="141" t="s">
        <v>76</v>
      </c>
      <c r="AY108" s="15" t="s">
        <v>109</v>
      </c>
      <c r="BE108" s="142">
        <f t="shared" si="4"/>
        <v>0</v>
      </c>
      <c r="BF108" s="142">
        <f t="shared" si="5"/>
        <v>0</v>
      </c>
      <c r="BG108" s="142">
        <f t="shared" si="6"/>
        <v>0</v>
      </c>
      <c r="BH108" s="142">
        <f t="shared" si="7"/>
        <v>0</v>
      </c>
      <c r="BI108" s="142">
        <f t="shared" si="8"/>
        <v>0</v>
      </c>
      <c r="BJ108" s="15" t="s">
        <v>76</v>
      </c>
      <c r="BK108" s="142">
        <f t="shared" si="9"/>
        <v>0</v>
      </c>
      <c r="BL108" s="15" t="s">
        <v>121</v>
      </c>
      <c r="BM108" s="141" t="s">
        <v>219</v>
      </c>
    </row>
    <row r="109" spans="1:65" s="2" customFormat="1" ht="16.5" customHeight="1">
      <c r="A109" s="30"/>
      <c r="B109" s="129"/>
      <c r="C109" s="130" t="s">
        <v>220</v>
      </c>
      <c r="D109" s="130" t="s">
        <v>110</v>
      </c>
      <c r="E109" s="131" t="s">
        <v>221</v>
      </c>
      <c r="F109" s="132" t="s">
        <v>222</v>
      </c>
      <c r="G109" s="133" t="s">
        <v>113</v>
      </c>
      <c r="H109" s="134">
        <v>110</v>
      </c>
      <c r="I109" s="135"/>
      <c r="J109" s="136">
        <f t="shared" si="0"/>
        <v>0</v>
      </c>
      <c r="K109" s="132" t="s">
        <v>114</v>
      </c>
      <c r="L109" s="31"/>
      <c r="M109" s="137" t="s">
        <v>3</v>
      </c>
      <c r="N109" s="138" t="s">
        <v>40</v>
      </c>
      <c r="O109" s="51"/>
      <c r="P109" s="139">
        <f t="shared" si="1"/>
        <v>0</v>
      </c>
      <c r="Q109" s="139">
        <v>0</v>
      </c>
      <c r="R109" s="139">
        <f t="shared" si="2"/>
        <v>0</v>
      </c>
      <c r="S109" s="139">
        <v>0</v>
      </c>
      <c r="T109" s="140">
        <f t="shared" si="3"/>
        <v>0</v>
      </c>
      <c r="U109" s="30"/>
      <c r="V109" s="30"/>
      <c r="W109" s="30"/>
      <c r="X109" s="30"/>
      <c r="Y109" s="30"/>
      <c r="Z109" s="30"/>
      <c r="AA109" s="30"/>
      <c r="AB109" s="30"/>
      <c r="AC109" s="30"/>
      <c r="AD109" s="30"/>
      <c r="AE109" s="30"/>
      <c r="AR109" s="141" t="s">
        <v>115</v>
      </c>
      <c r="AT109" s="141" t="s">
        <v>110</v>
      </c>
      <c r="AU109" s="141" t="s">
        <v>76</v>
      </c>
      <c r="AY109" s="15" t="s">
        <v>109</v>
      </c>
      <c r="BE109" s="142">
        <f t="shared" si="4"/>
        <v>0</v>
      </c>
      <c r="BF109" s="142">
        <f t="shared" si="5"/>
        <v>0</v>
      </c>
      <c r="BG109" s="142">
        <f t="shared" si="6"/>
        <v>0</v>
      </c>
      <c r="BH109" s="142">
        <f t="shared" si="7"/>
        <v>0</v>
      </c>
      <c r="BI109" s="142">
        <f t="shared" si="8"/>
        <v>0</v>
      </c>
      <c r="BJ109" s="15" t="s">
        <v>76</v>
      </c>
      <c r="BK109" s="142">
        <f t="shared" si="9"/>
        <v>0</v>
      </c>
      <c r="BL109" s="15" t="s">
        <v>115</v>
      </c>
      <c r="BM109" s="141" t="s">
        <v>223</v>
      </c>
    </row>
    <row r="110" spans="1:65" s="2" customFormat="1" ht="16.5" customHeight="1">
      <c r="A110" s="30"/>
      <c r="B110" s="129"/>
      <c r="C110" s="143" t="s">
        <v>224</v>
      </c>
      <c r="D110" s="143" t="s">
        <v>118</v>
      </c>
      <c r="E110" s="144" t="s">
        <v>225</v>
      </c>
      <c r="F110" s="145" t="s">
        <v>226</v>
      </c>
      <c r="G110" s="146" t="s">
        <v>113</v>
      </c>
      <c r="H110" s="147">
        <v>110</v>
      </c>
      <c r="I110" s="148"/>
      <c r="J110" s="149">
        <f t="shared" si="0"/>
        <v>0</v>
      </c>
      <c r="K110" s="145" t="s">
        <v>114</v>
      </c>
      <c r="L110" s="150"/>
      <c r="M110" s="151" t="s">
        <v>3</v>
      </c>
      <c r="N110" s="152" t="s">
        <v>40</v>
      </c>
      <c r="O110" s="51"/>
      <c r="P110" s="139">
        <f t="shared" si="1"/>
        <v>0</v>
      </c>
      <c r="Q110" s="139">
        <v>0</v>
      </c>
      <c r="R110" s="139">
        <f t="shared" si="2"/>
        <v>0</v>
      </c>
      <c r="S110" s="139">
        <v>0</v>
      </c>
      <c r="T110" s="140">
        <f t="shared" si="3"/>
        <v>0</v>
      </c>
      <c r="U110" s="30"/>
      <c r="V110" s="30"/>
      <c r="W110" s="30"/>
      <c r="X110" s="30"/>
      <c r="Y110" s="30"/>
      <c r="Z110" s="30"/>
      <c r="AA110" s="30"/>
      <c r="AB110" s="30"/>
      <c r="AC110" s="30"/>
      <c r="AD110" s="30"/>
      <c r="AE110" s="30"/>
      <c r="AR110" s="141" t="s">
        <v>121</v>
      </c>
      <c r="AT110" s="141" t="s">
        <v>118</v>
      </c>
      <c r="AU110" s="141" t="s">
        <v>76</v>
      </c>
      <c r="AY110" s="15" t="s">
        <v>109</v>
      </c>
      <c r="BE110" s="142">
        <f t="shared" si="4"/>
        <v>0</v>
      </c>
      <c r="BF110" s="142">
        <f t="shared" si="5"/>
        <v>0</v>
      </c>
      <c r="BG110" s="142">
        <f t="shared" si="6"/>
        <v>0</v>
      </c>
      <c r="BH110" s="142">
        <f t="shared" si="7"/>
        <v>0</v>
      </c>
      <c r="BI110" s="142">
        <f t="shared" si="8"/>
        <v>0</v>
      </c>
      <c r="BJ110" s="15" t="s">
        <v>76</v>
      </c>
      <c r="BK110" s="142">
        <f t="shared" si="9"/>
        <v>0</v>
      </c>
      <c r="BL110" s="15" t="s">
        <v>121</v>
      </c>
      <c r="BM110" s="141" t="s">
        <v>227</v>
      </c>
    </row>
    <row r="111" spans="1:65" s="2" customFormat="1" ht="16.5" customHeight="1">
      <c r="A111" s="30"/>
      <c r="B111" s="129"/>
      <c r="C111" s="143" t="s">
        <v>228</v>
      </c>
      <c r="D111" s="143" t="s">
        <v>118</v>
      </c>
      <c r="E111" s="144" t="s">
        <v>229</v>
      </c>
      <c r="F111" s="145" t="s">
        <v>230</v>
      </c>
      <c r="G111" s="146" t="s">
        <v>113</v>
      </c>
      <c r="H111" s="147">
        <v>124</v>
      </c>
      <c r="I111" s="148"/>
      <c r="J111" s="149">
        <f t="shared" si="0"/>
        <v>0</v>
      </c>
      <c r="K111" s="145" t="s">
        <v>114</v>
      </c>
      <c r="L111" s="150"/>
      <c r="M111" s="151" t="s">
        <v>3</v>
      </c>
      <c r="N111" s="152" t="s">
        <v>40</v>
      </c>
      <c r="O111" s="51"/>
      <c r="P111" s="139">
        <f t="shared" si="1"/>
        <v>0</v>
      </c>
      <c r="Q111" s="139">
        <v>0</v>
      </c>
      <c r="R111" s="139">
        <f t="shared" si="2"/>
        <v>0</v>
      </c>
      <c r="S111" s="139">
        <v>0</v>
      </c>
      <c r="T111" s="140">
        <f t="shared" si="3"/>
        <v>0</v>
      </c>
      <c r="U111" s="30"/>
      <c r="V111" s="30"/>
      <c r="W111" s="30"/>
      <c r="X111" s="30"/>
      <c r="Y111" s="30"/>
      <c r="Z111" s="30"/>
      <c r="AA111" s="30"/>
      <c r="AB111" s="30"/>
      <c r="AC111" s="30"/>
      <c r="AD111" s="30"/>
      <c r="AE111" s="30"/>
      <c r="AR111" s="141" t="s">
        <v>121</v>
      </c>
      <c r="AT111" s="141" t="s">
        <v>118</v>
      </c>
      <c r="AU111" s="141" t="s">
        <v>76</v>
      </c>
      <c r="AY111" s="15" t="s">
        <v>109</v>
      </c>
      <c r="BE111" s="142">
        <f t="shared" si="4"/>
        <v>0</v>
      </c>
      <c r="BF111" s="142">
        <f t="shared" si="5"/>
        <v>0</v>
      </c>
      <c r="BG111" s="142">
        <f t="shared" si="6"/>
        <v>0</v>
      </c>
      <c r="BH111" s="142">
        <f t="shared" si="7"/>
        <v>0</v>
      </c>
      <c r="BI111" s="142">
        <f t="shared" si="8"/>
        <v>0</v>
      </c>
      <c r="BJ111" s="15" t="s">
        <v>76</v>
      </c>
      <c r="BK111" s="142">
        <f t="shared" si="9"/>
        <v>0</v>
      </c>
      <c r="BL111" s="15" t="s">
        <v>121</v>
      </c>
      <c r="BM111" s="141" t="s">
        <v>231</v>
      </c>
    </row>
    <row r="112" spans="1:65" s="2" customFormat="1" ht="16.5" customHeight="1">
      <c r="A112" s="30"/>
      <c r="B112" s="129"/>
      <c r="C112" s="130" t="s">
        <v>232</v>
      </c>
      <c r="D112" s="130" t="s">
        <v>110</v>
      </c>
      <c r="E112" s="131" t="s">
        <v>233</v>
      </c>
      <c r="F112" s="132" t="s">
        <v>234</v>
      </c>
      <c r="G112" s="133" t="s">
        <v>113</v>
      </c>
      <c r="H112" s="134">
        <v>7</v>
      </c>
      <c r="I112" s="135"/>
      <c r="J112" s="136">
        <f t="shared" si="0"/>
        <v>0</v>
      </c>
      <c r="K112" s="132" t="s">
        <v>114</v>
      </c>
      <c r="L112" s="31"/>
      <c r="M112" s="137" t="s">
        <v>3</v>
      </c>
      <c r="N112" s="138" t="s">
        <v>40</v>
      </c>
      <c r="O112" s="51"/>
      <c r="P112" s="139">
        <f t="shared" si="1"/>
        <v>0</v>
      </c>
      <c r="Q112" s="139">
        <v>0</v>
      </c>
      <c r="R112" s="139">
        <f t="shared" si="2"/>
        <v>0</v>
      </c>
      <c r="S112" s="139">
        <v>0</v>
      </c>
      <c r="T112" s="140">
        <f t="shared" si="3"/>
        <v>0</v>
      </c>
      <c r="U112" s="30"/>
      <c r="V112" s="30"/>
      <c r="W112" s="30"/>
      <c r="X112" s="30"/>
      <c r="Y112" s="30"/>
      <c r="Z112" s="30"/>
      <c r="AA112" s="30"/>
      <c r="AB112" s="30"/>
      <c r="AC112" s="30"/>
      <c r="AD112" s="30"/>
      <c r="AE112" s="30"/>
      <c r="AR112" s="141" t="s">
        <v>115</v>
      </c>
      <c r="AT112" s="141" t="s">
        <v>110</v>
      </c>
      <c r="AU112" s="141" t="s">
        <v>76</v>
      </c>
      <c r="AY112" s="15" t="s">
        <v>109</v>
      </c>
      <c r="BE112" s="142">
        <f t="shared" si="4"/>
        <v>0</v>
      </c>
      <c r="BF112" s="142">
        <f t="shared" si="5"/>
        <v>0</v>
      </c>
      <c r="BG112" s="142">
        <f t="shared" si="6"/>
        <v>0</v>
      </c>
      <c r="BH112" s="142">
        <f t="shared" si="7"/>
        <v>0</v>
      </c>
      <c r="BI112" s="142">
        <f t="shared" si="8"/>
        <v>0</v>
      </c>
      <c r="BJ112" s="15" t="s">
        <v>76</v>
      </c>
      <c r="BK112" s="142">
        <f t="shared" si="9"/>
        <v>0</v>
      </c>
      <c r="BL112" s="15" t="s">
        <v>115</v>
      </c>
      <c r="BM112" s="141" t="s">
        <v>235</v>
      </c>
    </row>
    <row r="113" spans="1:65" s="2" customFormat="1" ht="16.5" customHeight="1">
      <c r="A113" s="30"/>
      <c r="B113" s="129"/>
      <c r="C113" s="143" t="s">
        <v>236</v>
      </c>
      <c r="D113" s="143" t="s">
        <v>118</v>
      </c>
      <c r="E113" s="144" t="s">
        <v>237</v>
      </c>
      <c r="F113" s="145" t="s">
        <v>238</v>
      </c>
      <c r="G113" s="146" t="s">
        <v>113</v>
      </c>
      <c r="H113" s="147">
        <v>7</v>
      </c>
      <c r="I113" s="148"/>
      <c r="J113" s="149">
        <f t="shared" si="0"/>
        <v>0</v>
      </c>
      <c r="K113" s="145" t="s">
        <v>114</v>
      </c>
      <c r="L113" s="150"/>
      <c r="M113" s="151" t="s">
        <v>3</v>
      </c>
      <c r="N113" s="152" t="s">
        <v>40</v>
      </c>
      <c r="O113" s="51"/>
      <c r="P113" s="139">
        <f t="shared" si="1"/>
        <v>0</v>
      </c>
      <c r="Q113" s="139">
        <v>0</v>
      </c>
      <c r="R113" s="139">
        <f t="shared" si="2"/>
        <v>0</v>
      </c>
      <c r="S113" s="139">
        <v>0</v>
      </c>
      <c r="T113" s="140">
        <f t="shared" si="3"/>
        <v>0</v>
      </c>
      <c r="U113" s="30"/>
      <c r="V113" s="30"/>
      <c r="W113" s="30"/>
      <c r="X113" s="30"/>
      <c r="Y113" s="30"/>
      <c r="Z113" s="30"/>
      <c r="AA113" s="30"/>
      <c r="AB113" s="30"/>
      <c r="AC113" s="30"/>
      <c r="AD113" s="30"/>
      <c r="AE113" s="30"/>
      <c r="AR113" s="141" t="s">
        <v>121</v>
      </c>
      <c r="AT113" s="141" t="s">
        <v>118</v>
      </c>
      <c r="AU113" s="141" t="s">
        <v>76</v>
      </c>
      <c r="AY113" s="15" t="s">
        <v>109</v>
      </c>
      <c r="BE113" s="142">
        <f t="shared" si="4"/>
        <v>0</v>
      </c>
      <c r="BF113" s="142">
        <f t="shared" si="5"/>
        <v>0</v>
      </c>
      <c r="BG113" s="142">
        <f t="shared" si="6"/>
        <v>0</v>
      </c>
      <c r="BH113" s="142">
        <f t="shared" si="7"/>
        <v>0</v>
      </c>
      <c r="BI113" s="142">
        <f t="shared" si="8"/>
        <v>0</v>
      </c>
      <c r="BJ113" s="15" t="s">
        <v>76</v>
      </c>
      <c r="BK113" s="142">
        <f t="shared" si="9"/>
        <v>0</v>
      </c>
      <c r="BL113" s="15" t="s">
        <v>121</v>
      </c>
      <c r="BM113" s="141" t="s">
        <v>239</v>
      </c>
    </row>
    <row r="114" spans="1:65" s="2" customFormat="1" ht="16.5" customHeight="1">
      <c r="A114" s="30"/>
      <c r="B114" s="129"/>
      <c r="C114" s="130" t="s">
        <v>240</v>
      </c>
      <c r="D114" s="130" t="s">
        <v>110</v>
      </c>
      <c r="E114" s="131" t="s">
        <v>241</v>
      </c>
      <c r="F114" s="132" t="s">
        <v>242</v>
      </c>
      <c r="G114" s="133" t="s">
        <v>113</v>
      </c>
      <c r="H114" s="134">
        <v>874</v>
      </c>
      <c r="I114" s="135"/>
      <c r="J114" s="136">
        <f t="shared" ref="J114:J145" si="10">ROUND(I114*H114,2)</f>
        <v>0</v>
      </c>
      <c r="K114" s="132" t="s">
        <v>114</v>
      </c>
      <c r="L114" s="31"/>
      <c r="M114" s="137" t="s">
        <v>3</v>
      </c>
      <c r="N114" s="138" t="s">
        <v>40</v>
      </c>
      <c r="O114" s="51"/>
      <c r="P114" s="139">
        <f t="shared" ref="P114:P145" si="11">O114*H114</f>
        <v>0</v>
      </c>
      <c r="Q114" s="139">
        <v>0</v>
      </c>
      <c r="R114" s="139">
        <f t="shared" ref="R114:R145" si="12">Q114*H114</f>
        <v>0</v>
      </c>
      <c r="S114" s="139">
        <v>0</v>
      </c>
      <c r="T114" s="140">
        <f t="shared" ref="T114:T145" si="13">S114*H114</f>
        <v>0</v>
      </c>
      <c r="U114" s="30"/>
      <c r="V114" s="30"/>
      <c r="W114" s="30"/>
      <c r="X114" s="30"/>
      <c r="Y114" s="30"/>
      <c r="Z114" s="30"/>
      <c r="AA114" s="30"/>
      <c r="AB114" s="30"/>
      <c r="AC114" s="30"/>
      <c r="AD114" s="30"/>
      <c r="AE114" s="30"/>
      <c r="AR114" s="141" t="s">
        <v>115</v>
      </c>
      <c r="AT114" s="141" t="s">
        <v>110</v>
      </c>
      <c r="AU114" s="141" t="s">
        <v>76</v>
      </c>
      <c r="AY114" s="15" t="s">
        <v>109</v>
      </c>
      <c r="BE114" s="142">
        <f t="shared" ref="BE114:BE145" si="14">IF(N114="základní",J114,0)</f>
        <v>0</v>
      </c>
      <c r="BF114" s="142">
        <f t="shared" ref="BF114:BF145" si="15">IF(N114="snížená",J114,0)</f>
        <v>0</v>
      </c>
      <c r="BG114" s="142">
        <f t="shared" ref="BG114:BG145" si="16">IF(N114="zákl. přenesená",J114,0)</f>
        <v>0</v>
      </c>
      <c r="BH114" s="142">
        <f t="shared" ref="BH114:BH145" si="17">IF(N114="sníž. přenesená",J114,0)</f>
        <v>0</v>
      </c>
      <c r="BI114" s="142">
        <f t="shared" ref="BI114:BI145" si="18">IF(N114="nulová",J114,0)</f>
        <v>0</v>
      </c>
      <c r="BJ114" s="15" t="s">
        <v>76</v>
      </c>
      <c r="BK114" s="142">
        <f t="shared" ref="BK114:BK145" si="19">ROUND(I114*H114,2)</f>
        <v>0</v>
      </c>
      <c r="BL114" s="15" t="s">
        <v>115</v>
      </c>
      <c r="BM114" s="141" t="s">
        <v>243</v>
      </c>
    </row>
    <row r="115" spans="1:65" s="2" customFormat="1" ht="16.5" customHeight="1">
      <c r="A115" s="30"/>
      <c r="B115" s="129"/>
      <c r="C115" s="143" t="s">
        <v>244</v>
      </c>
      <c r="D115" s="143" t="s">
        <v>118</v>
      </c>
      <c r="E115" s="144" t="s">
        <v>245</v>
      </c>
      <c r="F115" s="145" t="s">
        <v>246</v>
      </c>
      <c r="G115" s="146" t="s">
        <v>113</v>
      </c>
      <c r="H115" s="147">
        <v>1748</v>
      </c>
      <c r="I115" s="148"/>
      <c r="J115" s="149">
        <f t="shared" si="10"/>
        <v>0</v>
      </c>
      <c r="K115" s="145" t="s">
        <v>114</v>
      </c>
      <c r="L115" s="150"/>
      <c r="M115" s="151" t="s">
        <v>3</v>
      </c>
      <c r="N115" s="152" t="s">
        <v>40</v>
      </c>
      <c r="O115" s="51"/>
      <c r="P115" s="139">
        <f t="shared" si="11"/>
        <v>0</v>
      </c>
      <c r="Q115" s="139">
        <v>0</v>
      </c>
      <c r="R115" s="139">
        <f t="shared" si="12"/>
        <v>0</v>
      </c>
      <c r="S115" s="139">
        <v>0</v>
      </c>
      <c r="T115" s="140">
        <f t="shared" si="13"/>
        <v>0</v>
      </c>
      <c r="U115" s="30"/>
      <c r="V115" s="30"/>
      <c r="W115" s="30"/>
      <c r="X115" s="30"/>
      <c r="Y115" s="30"/>
      <c r="Z115" s="30"/>
      <c r="AA115" s="30"/>
      <c r="AB115" s="30"/>
      <c r="AC115" s="30"/>
      <c r="AD115" s="30"/>
      <c r="AE115" s="30"/>
      <c r="AR115" s="141" t="s">
        <v>115</v>
      </c>
      <c r="AT115" s="141" t="s">
        <v>118</v>
      </c>
      <c r="AU115" s="141" t="s">
        <v>76</v>
      </c>
      <c r="AY115" s="15" t="s">
        <v>109</v>
      </c>
      <c r="BE115" s="142">
        <f t="shared" si="14"/>
        <v>0</v>
      </c>
      <c r="BF115" s="142">
        <f t="shared" si="15"/>
        <v>0</v>
      </c>
      <c r="BG115" s="142">
        <f t="shared" si="16"/>
        <v>0</v>
      </c>
      <c r="BH115" s="142">
        <f t="shared" si="17"/>
        <v>0</v>
      </c>
      <c r="BI115" s="142">
        <f t="shared" si="18"/>
        <v>0</v>
      </c>
      <c r="BJ115" s="15" t="s">
        <v>76</v>
      </c>
      <c r="BK115" s="142">
        <f t="shared" si="19"/>
        <v>0</v>
      </c>
      <c r="BL115" s="15" t="s">
        <v>115</v>
      </c>
      <c r="BM115" s="141" t="s">
        <v>247</v>
      </c>
    </row>
    <row r="116" spans="1:65" s="2" customFormat="1" ht="16.5" customHeight="1">
      <c r="A116" s="30"/>
      <c r="B116" s="129"/>
      <c r="C116" s="143" t="s">
        <v>248</v>
      </c>
      <c r="D116" s="143" t="s">
        <v>118</v>
      </c>
      <c r="E116" s="144" t="s">
        <v>249</v>
      </c>
      <c r="F116" s="145" t="s">
        <v>250</v>
      </c>
      <c r="G116" s="146" t="s">
        <v>251</v>
      </c>
      <c r="H116" s="147">
        <v>1050</v>
      </c>
      <c r="I116" s="148"/>
      <c r="J116" s="149">
        <f t="shared" si="10"/>
        <v>0</v>
      </c>
      <c r="K116" s="145" t="s">
        <v>114</v>
      </c>
      <c r="L116" s="150"/>
      <c r="M116" s="151" t="s">
        <v>3</v>
      </c>
      <c r="N116" s="152" t="s">
        <v>40</v>
      </c>
      <c r="O116" s="51"/>
      <c r="P116" s="139">
        <f t="shared" si="11"/>
        <v>0</v>
      </c>
      <c r="Q116" s="139">
        <v>0</v>
      </c>
      <c r="R116" s="139">
        <f t="shared" si="12"/>
        <v>0</v>
      </c>
      <c r="S116" s="139">
        <v>0</v>
      </c>
      <c r="T116" s="140">
        <f t="shared" si="13"/>
        <v>0</v>
      </c>
      <c r="U116" s="30"/>
      <c r="V116" s="30"/>
      <c r="W116" s="30"/>
      <c r="X116" s="30"/>
      <c r="Y116" s="30"/>
      <c r="Z116" s="30"/>
      <c r="AA116" s="30"/>
      <c r="AB116" s="30"/>
      <c r="AC116" s="30"/>
      <c r="AD116" s="30"/>
      <c r="AE116" s="30"/>
      <c r="AR116" s="141" t="s">
        <v>115</v>
      </c>
      <c r="AT116" s="141" t="s">
        <v>118</v>
      </c>
      <c r="AU116" s="141" t="s">
        <v>76</v>
      </c>
      <c r="AY116" s="15" t="s">
        <v>109</v>
      </c>
      <c r="BE116" s="142">
        <f t="shared" si="14"/>
        <v>0</v>
      </c>
      <c r="BF116" s="142">
        <f t="shared" si="15"/>
        <v>0</v>
      </c>
      <c r="BG116" s="142">
        <f t="shared" si="16"/>
        <v>0</v>
      </c>
      <c r="BH116" s="142">
        <f t="shared" si="17"/>
        <v>0</v>
      </c>
      <c r="BI116" s="142">
        <f t="shared" si="18"/>
        <v>0</v>
      </c>
      <c r="BJ116" s="15" t="s">
        <v>76</v>
      </c>
      <c r="BK116" s="142">
        <f t="shared" si="19"/>
        <v>0</v>
      </c>
      <c r="BL116" s="15" t="s">
        <v>115</v>
      </c>
      <c r="BM116" s="141" t="s">
        <v>252</v>
      </c>
    </row>
    <row r="117" spans="1:65" s="2" customFormat="1" ht="16.5" customHeight="1">
      <c r="A117" s="30"/>
      <c r="B117" s="129"/>
      <c r="C117" s="143" t="s">
        <v>253</v>
      </c>
      <c r="D117" s="143" t="s">
        <v>118</v>
      </c>
      <c r="E117" s="144" t="s">
        <v>254</v>
      </c>
      <c r="F117" s="145" t="s">
        <v>255</v>
      </c>
      <c r="G117" s="146" t="s">
        <v>113</v>
      </c>
      <c r="H117" s="147">
        <v>1748</v>
      </c>
      <c r="I117" s="148"/>
      <c r="J117" s="149">
        <f t="shared" si="10"/>
        <v>0</v>
      </c>
      <c r="K117" s="145" t="s">
        <v>114</v>
      </c>
      <c r="L117" s="150"/>
      <c r="M117" s="151" t="s">
        <v>3</v>
      </c>
      <c r="N117" s="152" t="s">
        <v>40</v>
      </c>
      <c r="O117" s="51"/>
      <c r="P117" s="139">
        <f t="shared" si="11"/>
        <v>0</v>
      </c>
      <c r="Q117" s="139">
        <v>0</v>
      </c>
      <c r="R117" s="139">
        <f t="shared" si="12"/>
        <v>0</v>
      </c>
      <c r="S117" s="139">
        <v>0</v>
      </c>
      <c r="T117" s="140">
        <f t="shared" si="13"/>
        <v>0</v>
      </c>
      <c r="U117" s="30"/>
      <c r="V117" s="30"/>
      <c r="W117" s="30"/>
      <c r="X117" s="30"/>
      <c r="Y117" s="30"/>
      <c r="Z117" s="30"/>
      <c r="AA117" s="30"/>
      <c r="AB117" s="30"/>
      <c r="AC117" s="30"/>
      <c r="AD117" s="30"/>
      <c r="AE117" s="30"/>
      <c r="AR117" s="141" t="s">
        <v>256</v>
      </c>
      <c r="AT117" s="141" t="s">
        <v>118</v>
      </c>
      <c r="AU117" s="141" t="s">
        <v>76</v>
      </c>
      <c r="AY117" s="15" t="s">
        <v>109</v>
      </c>
      <c r="BE117" s="142">
        <f t="shared" si="14"/>
        <v>0</v>
      </c>
      <c r="BF117" s="142">
        <f t="shared" si="15"/>
        <v>0</v>
      </c>
      <c r="BG117" s="142">
        <f t="shared" si="16"/>
        <v>0</v>
      </c>
      <c r="BH117" s="142">
        <f t="shared" si="17"/>
        <v>0</v>
      </c>
      <c r="BI117" s="142">
        <f t="shared" si="18"/>
        <v>0</v>
      </c>
      <c r="BJ117" s="15" t="s">
        <v>76</v>
      </c>
      <c r="BK117" s="142">
        <f t="shared" si="19"/>
        <v>0</v>
      </c>
      <c r="BL117" s="15" t="s">
        <v>256</v>
      </c>
      <c r="BM117" s="141" t="s">
        <v>257</v>
      </c>
    </row>
    <row r="118" spans="1:65" s="2" customFormat="1" ht="16.5" customHeight="1">
      <c r="A118" s="30"/>
      <c r="B118" s="129"/>
      <c r="C118" s="130" t="s">
        <v>258</v>
      </c>
      <c r="D118" s="130" t="s">
        <v>110</v>
      </c>
      <c r="E118" s="131" t="s">
        <v>259</v>
      </c>
      <c r="F118" s="132" t="s">
        <v>260</v>
      </c>
      <c r="G118" s="133" t="s">
        <v>113</v>
      </c>
      <c r="H118" s="134">
        <v>6</v>
      </c>
      <c r="I118" s="135"/>
      <c r="J118" s="136">
        <f t="shared" si="10"/>
        <v>0</v>
      </c>
      <c r="K118" s="132" t="s">
        <v>114</v>
      </c>
      <c r="L118" s="31"/>
      <c r="M118" s="137" t="s">
        <v>3</v>
      </c>
      <c r="N118" s="138" t="s">
        <v>40</v>
      </c>
      <c r="O118" s="51"/>
      <c r="P118" s="139">
        <f t="shared" si="11"/>
        <v>0</v>
      </c>
      <c r="Q118" s="139">
        <v>0</v>
      </c>
      <c r="R118" s="139">
        <f t="shared" si="12"/>
        <v>0</v>
      </c>
      <c r="S118" s="139">
        <v>0</v>
      </c>
      <c r="T118" s="140">
        <f t="shared" si="13"/>
        <v>0</v>
      </c>
      <c r="U118" s="30"/>
      <c r="V118" s="30"/>
      <c r="W118" s="30"/>
      <c r="X118" s="30"/>
      <c r="Y118" s="30"/>
      <c r="Z118" s="30"/>
      <c r="AA118" s="30"/>
      <c r="AB118" s="30"/>
      <c r="AC118" s="30"/>
      <c r="AD118" s="30"/>
      <c r="AE118" s="30"/>
      <c r="AR118" s="141" t="s">
        <v>115</v>
      </c>
      <c r="AT118" s="141" t="s">
        <v>110</v>
      </c>
      <c r="AU118" s="141" t="s">
        <v>76</v>
      </c>
      <c r="AY118" s="15" t="s">
        <v>109</v>
      </c>
      <c r="BE118" s="142">
        <f t="shared" si="14"/>
        <v>0</v>
      </c>
      <c r="BF118" s="142">
        <f t="shared" si="15"/>
        <v>0</v>
      </c>
      <c r="BG118" s="142">
        <f t="shared" si="16"/>
        <v>0</v>
      </c>
      <c r="BH118" s="142">
        <f t="shared" si="17"/>
        <v>0</v>
      </c>
      <c r="BI118" s="142">
        <f t="shared" si="18"/>
        <v>0</v>
      </c>
      <c r="BJ118" s="15" t="s">
        <v>76</v>
      </c>
      <c r="BK118" s="142">
        <f t="shared" si="19"/>
        <v>0</v>
      </c>
      <c r="BL118" s="15" t="s">
        <v>115</v>
      </c>
      <c r="BM118" s="141" t="s">
        <v>261</v>
      </c>
    </row>
    <row r="119" spans="1:65" s="2" customFormat="1" ht="16.5" customHeight="1">
      <c r="A119" s="30"/>
      <c r="B119" s="129"/>
      <c r="C119" s="143" t="s">
        <v>262</v>
      </c>
      <c r="D119" s="143" t="s">
        <v>118</v>
      </c>
      <c r="E119" s="144" t="s">
        <v>263</v>
      </c>
      <c r="F119" s="145" t="s">
        <v>264</v>
      </c>
      <c r="G119" s="146" t="s">
        <v>113</v>
      </c>
      <c r="H119" s="147">
        <v>6</v>
      </c>
      <c r="I119" s="148"/>
      <c r="J119" s="149">
        <f t="shared" si="10"/>
        <v>0</v>
      </c>
      <c r="K119" s="145" t="s">
        <v>114</v>
      </c>
      <c r="L119" s="150"/>
      <c r="M119" s="151" t="s">
        <v>3</v>
      </c>
      <c r="N119" s="152" t="s">
        <v>40</v>
      </c>
      <c r="O119" s="51"/>
      <c r="P119" s="139">
        <f t="shared" si="11"/>
        <v>0</v>
      </c>
      <c r="Q119" s="139">
        <v>0</v>
      </c>
      <c r="R119" s="139">
        <f t="shared" si="12"/>
        <v>0</v>
      </c>
      <c r="S119" s="139">
        <v>0</v>
      </c>
      <c r="T119" s="140">
        <f t="shared" si="13"/>
        <v>0</v>
      </c>
      <c r="U119" s="30"/>
      <c r="V119" s="30"/>
      <c r="W119" s="30"/>
      <c r="X119" s="30"/>
      <c r="Y119" s="30"/>
      <c r="Z119" s="30"/>
      <c r="AA119" s="30"/>
      <c r="AB119" s="30"/>
      <c r="AC119" s="30"/>
      <c r="AD119" s="30"/>
      <c r="AE119" s="30"/>
      <c r="AR119" s="141" t="s">
        <v>121</v>
      </c>
      <c r="AT119" s="141" t="s">
        <v>118</v>
      </c>
      <c r="AU119" s="141" t="s">
        <v>76</v>
      </c>
      <c r="AY119" s="15" t="s">
        <v>109</v>
      </c>
      <c r="BE119" s="142">
        <f t="shared" si="14"/>
        <v>0</v>
      </c>
      <c r="BF119" s="142">
        <f t="shared" si="15"/>
        <v>0</v>
      </c>
      <c r="BG119" s="142">
        <f t="shared" si="16"/>
        <v>0</v>
      </c>
      <c r="BH119" s="142">
        <f t="shared" si="17"/>
        <v>0</v>
      </c>
      <c r="BI119" s="142">
        <f t="shared" si="18"/>
        <v>0</v>
      </c>
      <c r="BJ119" s="15" t="s">
        <v>76</v>
      </c>
      <c r="BK119" s="142">
        <f t="shared" si="19"/>
        <v>0</v>
      </c>
      <c r="BL119" s="15" t="s">
        <v>121</v>
      </c>
      <c r="BM119" s="141" t="s">
        <v>265</v>
      </c>
    </row>
    <row r="120" spans="1:65" s="2" customFormat="1" ht="16.5" customHeight="1">
      <c r="A120" s="30"/>
      <c r="B120" s="129"/>
      <c r="C120" s="130" t="s">
        <v>266</v>
      </c>
      <c r="D120" s="130" t="s">
        <v>110</v>
      </c>
      <c r="E120" s="131" t="s">
        <v>267</v>
      </c>
      <c r="F120" s="132" t="s">
        <v>268</v>
      </c>
      <c r="G120" s="133" t="s">
        <v>113</v>
      </c>
      <c r="H120" s="134">
        <v>5</v>
      </c>
      <c r="I120" s="135"/>
      <c r="J120" s="136">
        <f t="shared" si="10"/>
        <v>0</v>
      </c>
      <c r="K120" s="132" t="s">
        <v>114</v>
      </c>
      <c r="L120" s="31"/>
      <c r="M120" s="137" t="s">
        <v>3</v>
      </c>
      <c r="N120" s="138" t="s">
        <v>40</v>
      </c>
      <c r="O120" s="51"/>
      <c r="P120" s="139">
        <f t="shared" si="11"/>
        <v>0</v>
      </c>
      <c r="Q120" s="139">
        <v>0</v>
      </c>
      <c r="R120" s="139">
        <f t="shared" si="12"/>
        <v>0</v>
      </c>
      <c r="S120" s="139">
        <v>0</v>
      </c>
      <c r="T120" s="140">
        <f t="shared" si="13"/>
        <v>0</v>
      </c>
      <c r="U120" s="30"/>
      <c r="V120" s="30"/>
      <c r="W120" s="30"/>
      <c r="X120" s="30"/>
      <c r="Y120" s="30"/>
      <c r="Z120" s="30"/>
      <c r="AA120" s="30"/>
      <c r="AB120" s="30"/>
      <c r="AC120" s="30"/>
      <c r="AD120" s="30"/>
      <c r="AE120" s="30"/>
      <c r="AR120" s="141" t="s">
        <v>115</v>
      </c>
      <c r="AT120" s="141" t="s">
        <v>110</v>
      </c>
      <c r="AU120" s="141" t="s">
        <v>76</v>
      </c>
      <c r="AY120" s="15" t="s">
        <v>109</v>
      </c>
      <c r="BE120" s="142">
        <f t="shared" si="14"/>
        <v>0</v>
      </c>
      <c r="BF120" s="142">
        <f t="shared" si="15"/>
        <v>0</v>
      </c>
      <c r="BG120" s="142">
        <f t="shared" si="16"/>
        <v>0</v>
      </c>
      <c r="BH120" s="142">
        <f t="shared" si="17"/>
        <v>0</v>
      </c>
      <c r="BI120" s="142">
        <f t="shared" si="18"/>
        <v>0</v>
      </c>
      <c r="BJ120" s="15" t="s">
        <v>76</v>
      </c>
      <c r="BK120" s="142">
        <f t="shared" si="19"/>
        <v>0</v>
      </c>
      <c r="BL120" s="15" t="s">
        <v>115</v>
      </c>
      <c r="BM120" s="141" t="s">
        <v>269</v>
      </c>
    </row>
    <row r="121" spans="1:65" s="2" customFormat="1" ht="16.5" customHeight="1">
      <c r="A121" s="30"/>
      <c r="B121" s="129"/>
      <c r="C121" s="143" t="s">
        <v>270</v>
      </c>
      <c r="D121" s="143" t="s">
        <v>118</v>
      </c>
      <c r="E121" s="144" t="s">
        <v>271</v>
      </c>
      <c r="F121" s="145" t="s">
        <v>272</v>
      </c>
      <c r="G121" s="146" t="s">
        <v>113</v>
      </c>
      <c r="H121" s="147">
        <v>5</v>
      </c>
      <c r="I121" s="148"/>
      <c r="J121" s="149">
        <f t="shared" si="10"/>
        <v>0</v>
      </c>
      <c r="K121" s="145" t="s">
        <v>114</v>
      </c>
      <c r="L121" s="150"/>
      <c r="M121" s="151" t="s">
        <v>3</v>
      </c>
      <c r="N121" s="152" t="s">
        <v>40</v>
      </c>
      <c r="O121" s="51"/>
      <c r="P121" s="139">
        <f t="shared" si="11"/>
        <v>0</v>
      </c>
      <c r="Q121" s="139">
        <v>0</v>
      </c>
      <c r="R121" s="139">
        <f t="shared" si="12"/>
        <v>0</v>
      </c>
      <c r="S121" s="139">
        <v>0</v>
      </c>
      <c r="T121" s="140">
        <f t="shared" si="13"/>
        <v>0</v>
      </c>
      <c r="U121" s="30"/>
      <c r="V121" s="30"/>
      <c r="W121" s="30"/>
      <c r="X121" s="30"/>
      <c r="Y121" s="30"/>
      <c r="Z121" s="30"/>
      <c r="AA121" s="30"/>
      <c r="AB121" s="30"/>
      <c r="AC121" s="30"/>
      <c r="AD121" s="30"/>
      <c r="AE121" s="30"/>
      <c r="AR121" s="141" t="s">
        <v>121</v>
      </c>
      <c r="AT121" s="141" t="s">
        <v>118</v>
      </c>
      <c r="AU121" s="141" t="s">
        <v>76</v>
      </c>
      <c r="AY121" s="15" t="s">
        <v>109</v>
      </c>
      <c r="BE121" s="142">
        <f t="shared" si="14"/>
        <v>0</v>
      </c>
      <c r="BF121" s="142">
        <f t="shared" si="15"/>
        <v>0</v>
      </c>
      <c r="BG121" s="142">
        <f t="shared" si="16"/>
        <v>0</v>
      </c>
      <c r="BH121" s="142">
        <f t="shared" si="17"/>
        <v>0</v>
      </c>
      <c r="BI121" s="142">
        <f t="shared" si="18"/>
        <v>0</v>
      </c>
      <c r="BJ121" s="15" t="s">
        <v>76</v>
      </c>
      <c r="BK121" s="142">
        <f t="shared" si="19"/>
        <v>0</v>
      </c>
      <c r="BL121" s="15" t="s">
        <v>121</v>
      </c>
      <c r="BM121" s="141" t="s">
        <v>273</v>
      </c>
    </row>
    <row r="122" spans="1:65" s="2" customFormat="1" ht="16.5" customHeight="1">
      <c r="A122" s="30"/>
      <c r="B122" s="129"/>
      <c r="C122" s="130" t="s">
        <v>274</v>
      </c>
      <c r="D122" s="130" t="s">
        <v>110</v>
      </c>
      <c r="E122" s="131" t="s">
        <v>275</v>
      </c>
      <c r="F122" s="132" t="s">
        <v>276</v>
      </c>
      <c r="G122" s="133" t="s">
        <v>113</v>
      </c>
      <c r="H122" s="134">
        <v>10</v>
      </c>
      <c r="I122" s="135"/>
      <c r="J122" s="136">
        <f t="shared" si="10"/>
        <v>0</v>
      </c>
      <c r="K122" s="132" t="s">
        <v>114</v>
      </c>
      <c r="L122" s="31"/>
      <c r="M122" s="137" t="s">
        <v>3</v>
      </c>
      <c r="N122" s="138" t="s">
        <v>40</v>
      </c>
      <c r="O122" s="51"/>
      <c r="P122" s="139">
        <f t="shared" si="11"/>
        <v>0</v>
      </c>
      <c r="Q122" s="139">
        <v>0</v>
      </c>
      <c r="R122" s="139">
        <f t="shared" si="12"/>
        <v>0</v>
      </c>
      <c r="S122" s="139">
        <v>0</v>
      </c>
      <c r="T122" s="140">
        <f t="shared" si="13"/>
        <v>0</v>
      </c>
      <c r="U122" s="30"/>
      <c r="V122" s="30"/>
      <c r="W122" s="30"/>
      <c r="X122" s="30"/>
      <c r="Y122" s="30"/>
      <c r="Z122" s="30"/>
      <c r="AA122" s="30"/>
      <c r="AB122" s="30"/>
      <c r="AC122" s="30"/>
      <c r="AD122" s="30"/>
      <c r="AE122" s="30"/>
      <c r="AR122" s="141" t="s">
        <v>115</v>
      </c>
      <c r="AT122" s="141" t="s">
        <v>110</v>
      </c>
      <c r="AU122" s="141" t="s">
        <v>76</v>
      </c>
      <c r="AY122" s="15" t="s">
        <v>109</v>
      </c>
      <c r="BE122" s="142">
        <f t="shared" si="14"/>
        <v>0</v>
      </c>
      <c r="BF122" s="142">
        <f t="shared" si="15"/>
        <v>0</v>
      </c>
      <c r="BG122" s="142">
        <f t="shared" si="16"/>
        <v>0</v>
      </c>
      <c r="BH122" s="142">
        <f t="shared" si="17"/>
        <v>0</v>
      </c>
      <c r="BI122" s="142">
        <f t="shared" si="18"/>
        <v>0</v>
      </c>
      <c r="BJ122" s="15" t="s">
        <v>76</v>
      </c>
      <c r="BK122" s="142">
        <f t="shared" si="19"/>
        <v>0</v>
      </c>
      <c r="BL122" s="15" t="s">
        <v>115</v>
      </c>
      <c r="BM122" s="141" t="s">
        <v>277</v>
      </c>
    </row>
    <row r="123" spans="1:65" s="2" customFormat="1" ht="16.5" customHeight="1">
      <c r="A123" s="30"/>
      <c r="B123" s="129"/>
      <c r="C123" s="143" t="s">
        <v>278</v>
      </c>
      <c r="D123" s="143" t="s">
        <v>118</v>
      </c>
      <c r="E123" s="144" t="s">
        <v>279</v>
      </c>
      <c r="F123" s="145" t="s">
        <v>280</v>
      </c>
      <c r="G123" s="146" t="s">
        <v>113</v>
      </c>
      <c r="H123" s="147">
        <v>10</v>
      </c>
      <c r="I123" s="148"/>
      <c r="J123" s="149">
        <f t="shared" si="10"/>
        <v>0</v>
      </c>
      <c r="K123" s="145" t="s">
        <v>114</v>
      </c>
      <c r="L123" s="150"/>
      <c r="M123" s="151" t="s">
        <v>3</v>
      </c>
      <c r="N123" s="152" t="s">
        <v>40</v>
      </c>
      <c r="O123" s="51"/>
      <c r="P123" s="139">
        <f t="shared" si="11"/>
        <v>0</v>
      </c>
      <c r="Q123" s="139">
        <v>0</v>
      </c>
      <c r="R123" s="139">
        <f t="shared" si="12"/>
        <v>0</v>
      </c>
      <c r="S123" s="139">
        <v>0</v>
      </c>
      <c r="T123" s="140">
        <f t="shared" si="13"/>
        <v>0</v>
      </c>
      <c r="U123" s="30"/>
      <c r="V123" s="30"/>
      <c r="W123" s="30"/>
      <c r="X123" s="30"/>
      <c r="Y123" s="30"/>
      <c r="Z123" s="30"/>
      <c r="AA123" s="30"/>
      <c r="AB123" s="30"/>
      <c r="AC123" s="30"/>
      <c r="AD123" s="30"/>
      <c r="AE123" s="30"/>
      <c r="AR123" s="141" t="s">
        <v>115</v>
      </c>
      <c r="AT123" s="141" t="s">
        <v>118</v>
      </c>
      <c r="AU123" s="141" t="s">
        <v>76</v>
      </c>
      <c r="AY123" s="15" t="s">
        <v>109</v>
      </c>
      <c r="BE123" s="142">
        <f t="shared" si="14"/>
        <v>0</v>
      </c>
      <c r="BF123" s="142">
        <f t="shared" si="15"/>
        <v>0</v>
      </c>
      <c r="BG123" s="142">
        <f t="shared" si="16"/>
        <v>0</v>
      </c>
      <c r="BH123" s="142">
        <f t="shared" si="17"/>
        <v>0</v>
      </c>
      <c r="BI123" s="142">
        <f t="shared" si="18"/>
        <v>0</v>
      </c>
      <c r="BJ123" s="15" t="s">
        <v>76</v>
      </c>
      <c r="BK123" s="142">
        <f t="shared" si="19"/>
        <v>0</v>
      </c>
      <c r="BL123" s="15" t="s">
        <v>115</v>
      </c>
      <c r="BM123" s="141" t="s">
        <v>281</v>
      </c>
    </row>
    <row r="124" spans="1:65" s="2" customFormat="1" ht="16.5" customHeight="1">
      <c r="A124" s="30"/>
      <c r="B124" s="129"/>
      <c r="C124" s="130" t="s">
        <v>282</v>
      </c>
      <c r="D124" s="130" t="s">
        <v>110</v>
      </c>
      <c r="E124" s="131" t="s">
        <v>283</v>
      </c>
      <c r="F124" s="132" t="s">
        <v>284</v>
      </c>
      <c r="G124" s="133" t="s">
        <v>113</v>
      </c>
      <c r="H124" s="134">
        <v>5</v>
      </c>
      <c r="I124" s="135"/>
      <c r="J124" s="136">
        <f t="shared" si="10"/>
        <v>0</v>
      </c>
      <c r="K124" s="132" t="s">
        <v>114</v>
      </c>
      <c r="L124" s="31"/>
      <c r="M124" s="137" t="s">
        <v>3</v>
      </c>
      <c r="N124" s="138" t="s">
        <v>40</v>
      </c>
      <c r="O124" s="51"/>
      <c r="P124" s="139">
        <f t="shared" si="11"/>
        <v>0</v>
      </c>
      <c r="Q124" s="139">
        <v>0</v>
      </c>
      <c r="R124" s="139">
        <f t="shared" si="12"/>
        <v>0</v>
      </c>
      <c r="S124" s="139">
        <v>0</v>
      </c>
      <c r="T124" s="140">
        <f t="shared" si="13"/>
        <v>0</v>
      </c>
      <c r="U124" s="30"/>
      <c r="V124" s="30"/>
      <c r="W124" s="30"/>
      <c r="X124" s="30"/>
      <c r="Y124" s="30"/>
      <c r="Z124" s="30"/>
      <c r="AA124" s="30"/>
      <c r="AB124" s="30"/>
      <c r="AC124" s="30"/>
      <c r="AD124" s="30"/>
      <c r="AE124" s="30"/>
      <c r="AR124" s="141" t="s">
        <v>115</v>
      </c>
      <c r="AT124" s="141" t="s">
        <v>110</v>
      </c>
      <c r="AU124" s="141" t="s">
        <v>76</v>
      </c>
      <c r="AY124" s="15" t="s">
        <v>109</v>
      </c>
      <c r="BE124" s="142">
        <f t="shared" si="14"/>
        <v>0</v>
      </c>
      <c r="BF124" s="142">
        <f t="shared" si="15"/>
        <v>0</v>
      </c>
      <c r="BG124" s="142">
        <f t="shared" si="16"/>
        <v>0</v>
      </c>
      <c r="BH124" s="142">
        <f t="shared" si="17"/>
        <v>0</v>
      </c>
      <c r="BI124" s="142">
        <f t="shared" si="18"/>
        <v>0</v>
      </c>
      <c r="BJ124" s="15" t="s">
        <v>76</v>
      </c>
      <c r="BK124" s="142">
        <f t="shared" si="19"/>
        <v>0</v>
      </c>
      <c r="BL124" s="15" t="s">
        <v>115</v>
      </c>
      <c r="BM124" s="141" t="s">
        <v>285</v>
      </c>
    </row>
    <row r="125" spans="1:65" s="2" customFormat="1" ht="21.75" customHeight="1">
      <c r="A125" s="30"/>
      <c r="B125" s="129"/>
      <c r="C125" s="143" t="s">
        <v>286</v>
      </c>
      <c r="D125" s="143" t="s">
        <v>118</v>
      </c>
      <c r="E125" s="144" t="s">
        <v>287</v>
      </c>
      <c r="F125" s="145" t="s">
        <v>288</v>
      </c>
      <c r="G125" s="146" t="s">
        <v>113</v>
      </c>
      <c r="H125" s="147">
        <v>5</v>
      </c>
      <c r="I125" s="148"/>
      <c r="J125" s="149">
        <f t="shared" si="10"/>
        <v>0</v>
      </c>
      <c r="K125" s="145" t="s">
        <v>114</v>
      </c>
      <c r="L125" s="150"/>
      <c r="M125" s="151" t="s">
        <v>3</v>
      </c>
      <c r="N125" s="152" t="s">
        <v>40</v>
      </c>
      <c r="O125" s="51"/>
      <c r="P125" s="139">
        <f t="shared" si="11"/>
        <v>0</v>
      </c>
      <c r="Q125" s="139">
        <v>0</v>
      </c>
      <c r="R125" s="139">
        <f t="shared" si="12"/>
        <v>0</v>
      </c>
      <c r="S125" s="139">
        <v>0</v>
      </c>
      <c r="T125" s="140">
        <f t="shared" si="13"/>
        <v>0</v>
      </c>
      <c r="U125" s="30"/>
      <c r="V125" s="30"/>
      <c r="W125" s="30"/>
      <c r="X125" s="30"/>
      <c r="Y125" s="30"/>
      <c r="Z125" s="30"/>
      <c r="AA125" s="30"/>
      <c r="AB125" s="30"/>
      <c r="AC125" s="30"/>
      <c r="AD125" s="30"/>
      <c r="AE125" s="30"/>
      <c r="AR125" s="141" t="s">
        <v>121</v>
      </c>
      <c r="AT125" s="141" t="s">
        <v>118</v>
      </c>
      <c r="AU125" s="141" t="s">
        <v>76</v>
      </c>
      <c r="AY125" s="15" t="s">
        <v>109</v>
      </c>
      <c r="BE125" s="142">
        <f t="shared" si="14"/>
        <v>0</v>
      </c>
      <c r="BF125" s="142">
        <f t="shared" si="15"/>
        <v>0</v>
      </c>
      <c r="BG125" s="142">
        <f t="shared" si="16"/>
        <v>0</v>
      </c>
      <c r="BH125" s="142">
        <f t="shared" si="17"/>
        <v>0</v>
      </c>
      <c r="BI125" s="142">
        <f t="shared" si="18"/>
        <v>0</v>
      </c>
      <c r="BJ125" s="15" t="s">
        <v>76</v>
      </c>
      <c r="BK125" s="142">
        <f t="shared" si="19"/>
        <v>0</v>
      </c>
      <c r="BL125" s="15" t="s">
        <v>121</v>
      </c>
      <c r="BM125" s="141" t="s">
        <v>289</v>
      </c>
    </row>
    <row r="126" spans="1:65" s="2" customFormat="1" ht="16.5" customHeight="1">
      <c r="A126" s="30"/>
      <c r="B126" s="129"/>
      <c r="C126" s="130" t="s">
        <v>290</v>
      </c>
      <c r="D126" s="130" t="s">
        <v>110</v>
      </c>
      <c r="E126" s="131" t="s">
        <v>291</v>
      </c>
      <c r="F126" s="132" t="s">
        <v>292</v>
      </c>
      <c r="G126" s="133" t="s">
        <v>251</v>
      </c>
      <c r="H126" s="134">
        <v>649</v>
      </c>
      <c r="I126" s="135"/>
      <c r="J126" s="136">
        <f t="shared" si="10"/>
        <v>0</v>
      </c>
      <c r="K126" s="132" t="s">
        <v>114</v>
      </c>
      <c r="L126" s="31"/>
      <c r="M126" s="137" t="s">
        <v>3</v>
      </c>
      <c r="N126" s="138" t="s">
        <v>40</v>
      </c>
      <c r="O126" s="51"/>
      <c r="P126" s="139">
        <f t="shared" si="11"/>
        <v>0</v>
      </c>
      <c r="Q126" s="139">
        <v>0</v>
      </c>
      <c r="R126" s="139">
        <f t="shared" si="12"/>
        <v>0</v>
      </c>
      <c r="S126" s="139">
        <v>0</v>
      </c>
      <c r="T126" s="140">
        <f t="shared" si="13"/>
        <v>0</v>
      </c>
      <c r="U126" s="30"/>
      <c r="V126" s="30"/>
      <c r="W126" s="30"/>
      <c r="X126" s="30"/>
      <c r="Y126" s="30"/>
      <c r="Z126" s="30"/>
      <c r="AA126" s="30"/>
      <c r="AB126" s="30"/>
      <c r="AC126" s="30"/>
      <c r="AD126" s="30"/>
      <c r="AE126" s="30"/>
      <c r="AR126" s="141" t="s">
        <v>115</v>
      </c>
      <c r="AT126" s="141" t="s">
        <v>110</v>
      </c>
      <c r="AU126" s="141" t="s">
        <v>76</v>
      </c>
      <c r="AY126" s="15" t="s">
        <v>109</v>
      </c>
      <c r="BE126" s="142">
        <f t="shared" si="14"/>
        <v>0</v>
      </c>
      <c r="BF126" s="142">
        <f t="shared" si="15"/>
        <v>0</v>
      </c>
      <c r="BG126" s="142">
        <f t="shared" si="16"/>
        <v>0</v>
      </c>
      <c r="BH126" s="142">
        <f t="shared" si="17"/>
        <v>0</v>
      </c>
      <c r="BI126" s="142">
        <f t="shared" si="18"/>
        <v>0</v>
      </c>
      <c r="BJ126" s="15" t="s">
        <v>76</v>
      </c>
      <c r="BK126" s="142">
        <f t="shared" si="19"/>
        <v>0</v>
      </c>
      <c r="BL126" s="15" t="s">
        <v>115</v>
      </c>
      <c r="BM126" s="141" t="s">
        <v>293</v>
      </c>
    </row>
    <row r="127" spans="1:65" s="2" customFormat="1" ht="21.75" customHeight="1">
      <c r="A127" s="30"/>
      <c r="B127" s="129"/>
      <c r="C127" s="143" t="s">
        <v>294</v>
      </c>
      <c r="D127" s="143" t="s">
        <v>118</v>
      </c>
      <c r="E127" s="144" t="s">
        <v>295</v>
      </c>
      <c r="F127" s="145" t="s">
        <v>296</v>
      </c>
      <c r="G127" s="146" t="s">
        <v>251</v>
      </c>
      <c r="H127" s="147">
        <v>649</v>
      </c>
      <c r="I127" s="148"/>
      <c r="J127" s="149">
        <f t="shared" si="10"/>
        <v>0</v>
      </c>
      <c r="K127" s="145" t="s">
        <v>114</v>
      </c>
      <c r="L127" s="150"/>
      <c r="M127" s="151" t="s">
        <v>3</v>
      </c>
      <c r="N127" s="152" t="s">
        <v>40</v>
      </c>
      <c r="O127" s="51"/>
      <c r="P127" s="139">
        <f t="shared" si="11"/>
        <v>0</v>
      </c>
      <c r="Q127" s="139">
        <v>0</v>
      </c>
      <c r="R127" s="139">
        <f t="shared" si="12"/>
        <v>0</v>
      </c>
      <c r="S127" s="139">
        <v>0</v>
      </c>
      <c r="T127" s="140">
        <f t="shared" si="13"/>
        <v>0</v>
      </c>
      <c r="U127" s="30"/>
      <c r="V127" s="30"/>
      <c r="W127" s="30"/>
      <c r="X127" s="30"/>
      <c r="Y127" s="30"/>
      <c r="Z127" s="30"/>
      <c r="AA127" s="30"/>
      <c r="AB127" s="30"/>
      <c r="AC127" s="30"/>
      <c r="AD127" s="30"/>
      <c r="AE127" s="30"/>
      <c r="AR127" s="141" t="s">
        <v>121</v>
      </c>
      <c r="AT127" s="141" t="s">
        <v>118</v>
      </c>
      <c r="AU127" s="141" t="s">
        <v>76</v>
      </c>
      <c r="AY127" s="15" t="s">
        <v>109</v>
      </c>
      <c r="BE127" s="142">
        <f t="shared" si="14"/>
        <v>0</v>
      </c>
      <c r="BF127" s="142">
        <f t="shared" si="15"/>
        <v>0</v>
      </c>
      <c r="BG127" s="142">
        <f t="shared" si="16"/>
        <v>0</v>
      </c>
      <c r="BH127" s="142">
        <f t="shared" si="17"/>
        <v>0</v>
      </c>
      <c r="BI127" s="142">
        <f t="shared" si="18"/>
        <v>0</v>
      </c>
      <c r="BJ127" s="15" t="s">
        <v>76</v>
      </c>
      <c r="BK127" s="142">
        <f t="shared" si="19"/>
        <v>0</v>
      </c>
      <c r="BL127" s="15" t="s">
        <v>121</v>
      </c>
      <c r="BM127" s="141" t="s">
        <v>297</v>
      </c>
    </row>
    <row r="128" spans="1:65" s="2" customFormat="1" ht="16.5" customHeight="1">
      <c r="A128" s="30"/>
      <c r="B128" s="129"/>
      <c r="C128" s="130" t="s">
        <v>298</v>
      </c>
      <c r="D128" s="130" t="s">
        <v>110</v>
      </c>
      <c r="E128" s="131" t="s">
        <v>299</v>
      </c>
      <c r="F128" s="132" t="s">
        <v>300</v>
      </c>
      <c r="G128" s="133" t="s">
        <v>113</v>
      </c>
      <c r="H128" s="134">
        <v>36</v>
      </c>
      <c r="I128" s="135"/>
      <c r="J128" s="136">
        <f t="shared" si="10"/>
        <v>0</v>
      </c>
      <c r="K128" s="132" t="s">
        <v>114</v>
      </c>
      <c r="L128" s="31"/>
      <c r="M128" s="137" t="s">
        <v>3</v>
      </c>
      <c r="N128" s="138" t="s">
        <v>40</v>
      </c>
      <c r="O128" s="51"/>
      <c r="P128" s="139">
        <f t="shared" si="11"/>
        <v>0</v>
      </c>
      <c r="Q128" s="139">
        <v>0</v>
      </c>
      <c r="R128" s="139">
        <f t="shared" si="12"/>
        <v>0</v>
      </c>
      <c r="S128" s="139">
        <v>0</v>
      </c>
      <c r="T128" s="140">
        <f t="shared" si="13"/>
        <v>0</v>
      </c>
      <c r="U128" s="30"/>
      <c r="V128" s="30"/>
      <c r="W128" s="30"/>
      <c r="X128" s="30"/>
      <c r="Y128" s="30"/>
      <c r="Z128" s="30"/>
      <c r="AA128" s="30"/>
      <c r="AB128" s="30"/>
      <c r="AC128" s="30"/>
      <c r="AD128" s="30"/>
      <c r="AE128" s="30"/>
      <c r="AR128" s="141" t="s">
        <v>115</v>
      </c>
      <c r="AT128" s="141" t="s">
        <v>110</v>
      </c>
      <c r="AU128" s="141" t="s">
        <v>76</v>
      </c>
      <c r="AY128" s="15" t="s">
        <v>109</v>
      </c>
      <c r="BE128" s="142">
        <f t="shared" si="14"/>
        <v>0</v>
      </c>
      <c r="BF128" s="142">
        <f t="shared" si="15"/>
        <v>0</v>
      </c>
      <c r="BG128" s="142">
        <f t="shared" si="16"/>
        <v>0</v>
      </c>
      <c r="BH128" s="142">
        <f t="shared" si="17"/>
        <v>0</v>
      </c>
      <c r="BI128" s="142">
        <f t="shared" si="18"/>
        <v>0</v>
      </c>
      <c r="BJ128" s="15" t="s">
        <v>76</v>
      </c>
      <c r="BK128" s="142">
        <f t="shared" si="19"/>
        <v>0</v>
      </c>
      <c r="BL128" s="15" t="s">
        <v>115</v>
      </c>
      <c r="BM128" s="141" t="s">
        <v>301</v>
      </c>
    </row>
    <row r="129" spans="1:65" s="2" customFormat="1" ht="16.5" customHeight="1">
      <c r="A129" s="30"/>
      <c r="B129" s="129"/>
      <c r="C129" s="143" t="s">
        <v>302</v>
      </c>
      <c r="D129" s="143" t="s">
        <v>118</v>
      </c>
      <c r="E129" s="144" t="s">
        <v>303</v>
      </c>
      <c r="F129" s="145" t="s">
        <v>304</v>
      </c>
      <c r="G129" s="146" t="s">
        <v>113</v>
      </c>
      <c r="H129" s="147">
        <v>36</v>
      </c>
      <c r="I129" s="148"/>
      <c r="J129" s="149">
        <f t="shared" si="10"/>
        <v>0</v>
      </c>
      <c r="K129" s="145" t="s">
        <v>114</v>
      </c>
      <c r="L129" s="150"/>
      <c r="M129" s="151" t="s">
        <v>3</v>
      </c>
      <c r="N129" s="152" t="s">
        <v>40</v>
      </c>
      <c r="O129" s="51"/>
      <c r="P129" s="139">
        <f t="shared" si="11"/>
        <v>0</v>
      </c>
      <c r="Q129" s="139">
        <v>0</v>
      </c>
      <c r="R129" s="139">
        <f t="shared" si="12"/>
        <v>0</v>
      </c>
      <c r="S129" s="139">
        <v>0</v>
      </c>
      <c r="T129" s="140">
        <f t="shared" si="13"/>
        <v>0</v>
      </c>
      <c r="U129" s="30"/>
      <c r="V129" s="30"/>
      <c r="W129" s="30"/>
      <c r="X129" s="30"/>
      <c r="Y129" s="30"/>
      <c r="Z129" s="30"/>
      <c r="AA129" s="30"/>
      <c r="AB129" s="30"/>
      <c r="AC129" s="30"/>
      <c r="AD129" s="30"/>
      <c r="AE129" s="30"/>
      <c r="AR129" s="141" t="s">
        <v>121</v>
      </c>
      <c r="AT129" s="141" t="s">
        <v>118</v>
      </c>
      <c r="AU129" s="141" t="s">
        <v>76</v>
      </c>
      <c r="AY129" s="15" t="s">
        <v>109</v>
      </c>
      <c r="BE129" s="142">
        <f t="shared" si="14"/>
        <v>0</v>
      </c>
      <c r="BF129" s="142">
        <f t="shared" si="15"/>
        <v>0</v>
      </c>
      <c r="BG129" s="142">
        <f t="shared" si="16"/>
        <v>0</v>
      </c>
      <c r="BH129" s="142">
        <f t="shared" si="17"/>
        <v>0</v>
      </c>
      <c r="BI129" s="142">
        <f t="shared" si="18"/>
        <v>0</v>
      </c>
      <c r="BJ129" s="15" t="s">
        <v>76</v>
      </c>
      <c r="BK129" s="142">
        <f t="shared" si="19"/>
        <v>0</v>
      </c>
      <c r="BL129" s="15" t="s">
        <v>121</v>
      </c>
      <c r="BM129" s="141" t="s">
        <v>305</v>
      </c>
    </row>
    <row r="130" spans="1:65" s="2" customFormat="1" ht="16.5" customHeight="1">
      <c r="A130" s="30"/>
      <c r="B130" s="129"/>
      <c r="C130" s="130" t="s">
        <v>306</v>
      </c>
      <c r="D130" s="130" t="s">
        <v>110</v>
      </c>
      <c r="E130" s="131" t="s">
        <v>307</v>
      </c>
      <c r="F130" s="132" t="s">
        <v>308</v>
      </c>
      <c r="G130" s="133" t="s">
        <v>113</v>
      </c>
      <c r="H130" s="134">
        <v>13</v>
      </c>
      <c r="I130" s="135"/>
      <c r="J130" s="136">
        <f t="shared" si="10"/>
        <v>0</v>
      </c>
      <c r="K130" s="132" t="s">
        <v>114</v>
      </c>
      <c r="L130" s="31"/>
      <c r="M130" s="137" t="s">
        <v>3</v>
      </c>
      <c r="N130" s="138" t="s">
        <v>40</v>
      </c>
      <c r="O130" s="51"/>
      <c r="P130" s="139">
        <f t="shared" si="11"/>
        <v>0</v>
      </c>
      <c r="Q130" s="139">
        <v>0</v>
      </c>
      <c r="R130" s="139">
        <f t="shared" si="12"/>
        <v>0</v>
      </c>
      <c r="S130" s="139">
        <v>0</v>
      </c>
      <c r="T130" s="140">
        <f t="shared" si="13"/>
        <v>0</v>
      </c>
      <c r="U130" s="30"/>
      <c r="V130" s="30"/>
      <c r="W130" s="30"/>
      <c r="X130" s="30"/>
      <c r="Y130" s="30"/>
      <c r="Z130" s="30"/>
      <c r="AA130" s="30"/>
      <c r="AB130" s="30"/>
      <c r="AC130" s="30"/>
      <c r="AD130" s="30"/>
      <c r="AE130" s="30"/>
      <c r="AR130" s="141" t="s">
        <v>115</v>
      </c>
      <c r="AT130" s="141" t="s">
        <v>110</v>
      </c>
      <c r="AU130" s="141" t="s">
        <v>76</v>
      </c>
      <c r="AY130" s="15" t="s">
        <v>109</v>
      </c>
      <c r="BE130" s="142">
        <f t="shared" si="14"/>
        <v>0</v>
      </c>
      <c r="BF130" s="142">
        <f t="shared" si="15"/>
        <v>0</v>
      </c>
      <c r="BG130" s="142">
        <f t="shared" si="16"/>
        <v>0</v>
      </c>
      <c r="BH130" s="142">
        <f t="shared" si="17"/>
        <v>0</v>
      </c>
      <c r="BI130" s="142">
        <f t="shared" si="18"/>
        <v>0</v>
      </c>
      <c r="BJ130" s="15" t="s">
        <v>76</v>
      </c>
      <c r="BK130" s="142">
        <f t="shared" si="19"/>
        <v>0</v>
      </c>
      <c r="BL130" s="15" t="s">
        <v>115</v>
      </c>
      <c r="BM130" s="141" t="s">
        <v>309</v>
      </c>
    </row>
    <row r="131" spans="1:65" s="2" customFormat="1" ht="16.5" customHeight="1">
      <c r="A131" s="30"/>
      <c r="B131" s="129"/>
      <c r="C131" s="143" t="s">
        <v>310</v>
      </c>
      <c r="D131" s="143" t="s">
        <v>118</v>
      </c>
      <c r="E131" s="144" t="s">
        <v>311</v>
      </c>
      <c r="F131" s="145" t="s">
        <v>312</v>
      </c>
      <c r="G131" s="146" t="s">
        <v>113</v>
      </c>
      <c r="H131" s="147">
        <v>13</v>
      </c>
      <c r="I131" s="148"/>
      <c r="J131" s="149">
        <f t="shared" si="10"/>
        <v>0</v>
      </c>
      <c r="K131" s="145" t="s">
        <v>114</v>
      </c>
      <c r="L131" s="150"/>
      <c r="M131" s="151" t="s">
        <v>3</v>
      </c>
      <c r="N131" s="152" t="s">
        <v>40</v>
      </c>
      <c r="O131" s="51"/>
      <c r="P131" s="139">
        <f t="shared" si="11"/>
        <v>0</v>
      </c>
      <c r="Q131" s="139">
        <v>0</v>
      </c>
      <c r="R131" s="139">
        <f t="shared" si="12"/>
        <v>0</v>
      </c>
      <c r="S131" s="139">
        <v>0</v>
      </c>
      <c r="T131" s="140">
        <f t="shared" si="13"/>
        <v>0</v>
      </c>
      <c r="U131" s="30"/>
      <c r="V131" s="30"/>
      <c r="W131" s="30"/>
      <c r="X131" s="30"/>
      <c r="Y131" s="30"/>
      <c r="Z131" s="30"/>
      <c r="AA131" s="30"/>
      <c r="AB131" s="30"/>
      <c r="AC131" s="30"/>
      <c r="AD131" s="30"/>
      <c r="AE131" s="30"/>
      <c r="AR131" s="141" t="s">
        <v>121</v>
      </c>
      <c r="AT131" s="141" t="s">
        <v>118</v>
      </c>
      <c r="AU131" s="141" t="s">
        <v>76</v>
      </c>
      <c r="AY131" s="15" t="s">
        <v>109</v>
      </c>
      <c r="BE131" s="142">
        <f t="shared" si="14"/>
        <v>0</v>
      </c>
      <c r="BF131" s="142">
        <f t="shared" si="15"/>
        <v>0</v>
      </c>
      <c r="BG131" s="142">
        <f t="shared" si="16"/>
        <v>0</v>
      </c>
      <c r="BH131" s="142">
        <f t="shared" si="17"/>
        <v>0</v>
      </c>
      <c r="BI131" s="142">
        <f t="shared" si="18"/>
        <v>0</v>
      </c>
      <c r="BJ131" s="15" t="s">
        <v>76</v>
      </c>
      <c r="BK131" s="142">
        <f t="shared" si="19"/>
        <v>0</v>
      </c>
      <c r="BL131" s="15" t="s">
        <v>121</v>
      </c>
      <c r="BM131" s="141" t="s">
        <v>313</v>
      </c>
    </row>
    <row r="132" spans="1:65" s="2" customFormat="1" ht="16.5" customHeight="1">
      <c r="A132" s="30"/>
      <c r="B132" s="129"/>
      <c r="C132" s="130" t="s">
        <v>314</v>
      </c>
      <c r="D132" s="130" t="s">
        <v>110</v>
      </c>
      <c r="E132" s="131" t="s">
        <v>315</v>
      </c>
      <c r="F132" s="132" t="s">
        <v>316</v>
      </c>
      <c r="G132" s="133" t="s">
        <v>113</v>
      </c>
      <c r="H132" s="134">
        <v>6</v>
      </c>
      <c r="I132" s="135"/>
      <c r="J132" s="136">
        <f t="shared" si="10"/>
        <v>0</v>
      </c>
      <c r="K132" s="132" t="s">
        <v>114</v>
      </c>
      <c r="L132" s="31"/>
      <c r="M132" s="137" t="s">
        <v>3</v>
      </c>
      <c r="N132" s="138" t="s">
        <v>40</v>
      </c>
      <c r="O132" s="51"/>
      <c r="P132" s="139">
        <f t="shared" si="11"/>
        <v>0</v>
      </c>
      <c r="Q132" s="139">
        <v>0</v>
      </c>
      <c r="R132" s="139">
        <f t="shared" si="12"/>
        <v>0</v>
      </c>
      <c r="S132" s="139">
        <v>0</v>
      </c>
      <c r="T132" s="140">
        <f t="shared" si="13"/>
        <v>0</v>
      </c>
      <c r="U132" s="30"/>
      <c r="V132" s="30"/>
      <c r="W132" s="30"/>
      <c r="X132" s="30"/>
      <c r="Y132" s="30"/>
      <c r="Z132" s="30"/>
      <c r="AA132" s="30"/>
      <c r="AB132" s="30"/>
      <c r="AC132" s="30"/>
      <c r="AD132" s="30"/>
      <c r="AE132" s="30"/>
      <c r="AR132" s="141" t="s">
        <v>115</v>
      </c>
      <c r="AT132" s="141" t="s">
        <v>110</v>
      </c>
      <c r="AU132" s="141" t="s">
        <v>76</v>
      </c>
      <c r="AY132" s="15" t="s">
        <v>109</v>
      </c>
      <c r="BE132" s="142">
        <f t="shared" si="14"/>
        <v>0</v>
      </c>
      <c r="BF132" s="142">
        <f t="shared" si="15"/>
        <v>0</v>
      </c>
      <c r="BG132" s="142">
        <f t="shared" si="16"/>
        <v>0</v>
      </c>
      <c r="BH132" s="142">
        <f t="shared" si="17"/>
        <v>0</v>
      </c>
      <c r="BI132" s="142">
        <f t="shared" si="18"/>
        <v>0</v>
      </c>
      <c r="BJ132" s="15" t="s">
        <v>76</v>
      </c>
      <c r="BK132" s="142">
        <f t="shared" si="19"/>
        <v>0</v>
      </c>
      <c r="BL132" s="15" t="s">
        <v>115</v>
      </c>
      <c r="BM132" s="141" t="s">
        <v>317</v>
      </c>
    </row>
    <row r="133" spans="1:65" s="2" customFormat="1" ht="16.5" customHeight="1">
      <c r="A133" s="30"/>
      <c r="B133" s="129"/>
      <c r="C133" s="143" t="s">
        <v>318</v>
      </c>
      <c r="D133" s="143" t="s">
        <v>118</v>
      </c>
      <c r="E133" s="144" t="s">
        <v>319</v>
      </c>
      <c r="F133" s="145" t="s">
        <v>320</v>
      </c>
      <c r="G133" s="146" t="s">
        <v>113</v>
      </c>
      <c r="H133" s="147">
        <v>6</v>
      </c>
      <c r="I133" s="148"/>
      <c r="J133" s="149">
        <f t="shared" si="10"/>
        <v>0</v>
      </c>
      <c r="K133" s="145" t="s">
        <v>114</v>
      </c>
      <c r="L133" s="150"/>
      <c r="M133" s="151" t="s">
        <v>3</v>
      </c>
      <c r="N133" s="152" t="s">
        <v>40</v>
      </c>
      <c r="O133" s="51"/>
      <c r="P133" s="139">
        <f t="shared" si="11"/>
        <v>0</v>
      </c>
      <c r="Q133" s="139">
        <v>0</v>
      </c>
      <c r="R133" s="139">
        <f t="shared" si="12"/>
        <v>0</v>
      </c>
      <c r="S133" s="139">
        <v>0</v>
      </c>
      <c r="T133" s="140">
        <f t="shared" si="13"/>
        <v>0</v>
      </c>
      <c r="U133" s="30"/>
      <c r="V133" s="30"/>
      <c r="W133" s="30"/>
      <c r="X133" s="30"/>
      <c r="Y133" s="30"/>
      <c r="Z133" s="30"/>
      <c r="AA133" s="30"/>
      <c r="AB133" s="30"/>
      <c r="AC133" s="30"/>
      <c r="AD133" s="30"/>
      <c r="AE133" s="30"/>
      <c r="AR133" s="141" t="s">
        <v>121</v>
      </c>
      <c r="AT133" s="141" t="s">
        <v>118</v>
      </c>
      <c r="AU133" s="141" t="s">
        <v>76</v>
      </c>
      <c r="AY133" s="15" t="s">
        <v>109</v>
      </c>
      <c r="BE133" s="142">
        <f t="shared" si="14"/>
        <v>0</v>
      </c>
      <c r="BF133" s="142">
        <f t="shared" si="15"/>
        <v>0</v>
      </c>
      <c r="BG133" s="142">
        <f t="shared" si="16"/>
        <v>0</v>
      </c>
      <c r="BH133" s="142">
        <f t="shared" si="17"/>
        <v>0</v>
      </c>
      <c r="BI133" s="142">
        <f t="shared" si="18"/>
        <v>0</v>
      </c>
      <c r="BJ133" s="15" t="s">
        <v>76</v>
      </c>
      <c r="BK133" s="142">
        <f t="shared" si="19"/>
        <v>0</v>
      </c>
      <c r="BL133" s="15" t="s">
        <v>121</v>
      </c>
      <c r="BM133" s="141" t="s">
        <v>321</v>
      </c>
    </row>
    <row r="134" spans="1:65" s="2" customFormat="1" ht="16.5" customHeight="1">
      <c r="A134" s="30"/>
      <c r="B134" s="129"/>
      <c r="C134" s="130" t="s">
        <v>322</v>
      </c>
      <c r="D134" s="130" t="s">
        <v>110</v>
      </c>
      <c r="E134" s="131" t="s">
        <v>323</v>
      </c>
      <c r="F134" s="132" t="s">
        <v>324</v>
      </c>
      <c r="G134" s="133" t="s">
        <v>113</v>
      </c>
      <c r="H134" s="134">
        <v>3</v>
      </c>
      <c r="I134" s="135"/>
      <c r="J134" s="136">
        <f t="shared" si="10"/>
        <v>0</v>
      </c>
      <c r="K134" s="132" t="s">
        <v>114</v>
      </c>
      <c r="L134" s="31"/>
      <c r="M134" s="137" t="s">
        <v>3</v>
      </c>
      <c r="N134" s="138" t="s">
        <v>40</v>
      </c>
      <c r="O134" s="51"/>
      <c r="P134" s="139">
        <f t="shared" si="11"/>
        <v>0</v>
      </c>
      <c r="Q134" s="139">
        <v>0</v>
      </c>
      <c r="R134" s="139">
        <f t="shared" si="12"/>
        <v>0</v>
      </c>
      <c r="S134" s="139">
        <v>0</v>
      </c>
      <c r="T134" s="140">
        <f t="shared" si="13"/>
        <v>0</v>
      </c>
      <c r="U134" s="30"/>
      <c r="V134" s="30"/>
      <c r="W134" s="30"/>
      <c r="X134" s="30"/>
      <c r="Y134" s="30"/>
      <c r="Z134" s="30"/>
      <c r="AA134" s="30"/>
      <c r="AB134" s="30"/>
      <c r="AC134" s="30"/>
      <c r="AD134" s="30"/>
      <c r="AE134" s="30"/>
      <c r="AR134" s="141" t="s">
        <v>115</v>
      </c>
      <c r="AT134" s="141" t="s">
        <v>110</v>
      </c>
      <c r="AU134" s="141" t="s">
        <v>76</v>
      </c>
      <c r="AY134" s="15" t="s">
        <v>109</v>
      </c>
      <c r="BE134" s="142">
        <f t="shared" si="14"/>
        <v>0</v>
      </c>
      <c r="BF134" s="142">
        <f t="shared" si="15"/>
        <v>0</v>
      </c>
      <c r="BG134" s="142">
        <f t="shared" si="16"/>
        <v>0</v>
      </c>
      <c r="BH134" s="142">
        <f t="shared" si="17"/>
        <v>0</v>
      </c>
      <c r="BI134" s="142">
        <f t="shared" si="18"/>
        <v>0</v>
      </c>
      <c r="BJ134" s="15" t="s">
        <v>76</v>
      </c>
      <c r="BK134" s="142">
        <f t="shared" si="19"/>
        <v>0</v>
      </c>
      <c r="BL134" s="15" t="s">
        <v>115</v>
      </c>
      <c r="BM134" s="141" t="s">
        <v>325</v>
      </c>
    </row>
    <row r="135" spans="1:65" s="2" customFormat="1" ht="16.5" customHeight="1">
      <c r="A135" s="30"/>
      <c r="B135" s="129"/>
      <c r="C135" s="143" t="s">
        <v>326</v>
      </c>
      <c r="D135" s="143" t="s">
        <v>118</v>
      </c>
      <c r="E135" s="144" t="s">
        <v>327</v>
      </c>
      <c r="F135" s="145" t="s">
        <v>328</v>
      </c>
      <c r="G135" s="146" t="s">
        <v>113</v>
      </c>
      <c r="H135" s="147">
        <v>3</v>
      </c>
      <c r="I135" s="148"/>
      <c r="J135" s="149">
        <f t="shared" si="10"/>
        <v>0</v>
      </c>
      <c r="K135" s="145" t="s">
        <v>114</v>
      </c>
      <c r="L135" s="150"/>
      <c r="M135" s="151" t="s">
        <v>3</v>
      </c>
      <c r="N135" s="152" t="s">
        <v>40</v>
      </c>
      <c r="O135" s="51"/>
      <c r="P135" s="139">
        <f t="shared" si="11"/>
        <v>0</v>
      </c>
      <c r="Q135" s="139">
        <v>0</v>
      </c>
      <c r="R135" s="139">
        <f t="shared" si="12"/>
        <v>0</v>
      </c>
      <c r="S135" s="139">
        <v>0</v>
      </c>
      <c r="T135" s="140">
        <f t="shared" si="13"/>
        <v>0</v>
      </c>
      <c r="U135" s="30"/>
      <c r="V135" s="30"/>
      <c r="W135" s="30"/>
      <c r="X135" s="30"/>
      <c r="Y135" s="30"/>
      <c r="Z135" s="30"/>
      <c r="AA135" s="30"/>
      <c r="AB135" s="30"/>
      <c r="AC135" s="30"/>
      <c r="AD135" s="30"/>
      <c r="AE135" s="30"/>
      <c r="AR135" s="141" t="s">
        <v>121</v>
      </c>
      <c r="AT135" s="141" t="s">
        <v>118</v>
      </c>
      <c r="AU135" s="141" t="s">
        <v>76</v>
      </c>
      <c r="AY135" s="15" t="s">
        <v>109</v>
      </c>
      <c r="BE135" s="142">
        <f t="shared" si="14"/>
        <v>0</v>
      </c>
      <c r="BF135" s="142">
        <f t="shared" si="15"/>
        <v>0</v>
      </c>
      <c r="BG135" s="142">
        <f t="shared" si="16"/>
        <v>0</v>
      </c>
      <c r="BH135" s="142">
        <f t="shared" si="17"/>
        <v>0</v>
      </c>
      <c r="BI135" s="142">
        <f t="shared" si="18"/>
        <v>0</v>
      </c>
      <c r="BJ135" s="15" t="s">
        <v>76</v>
      </c>
      <c r="BK135" s="142">
        <f t="shared" si="19"/>
        <v>0</v>
      </c>
      <c r="BL135" s="15" t="s">
        <v>121</v>
      </c>
      <c r="BM135" s="141" t="s">
        <v>329</v>
      </c>
    </row>
    <row r="136" spans="1:65" s="2" customFormat="1" ht="16.5" customHeight="1">
      <c r="A136" s="30"/>
      <c r="B136" s="129"/>
      <c r="C136" s="130" t="s">
        <v>330</v>
      </c>
      <c r="D136" s="130" t="s">
        <v>110</v>
      </c>
      <c r="E136" s="131" t="s">
        <v>331</v>
      </c>
      <c r="F136" s="132" t="s">
        <v>332</v>
      </c>
      <c r="G136" s="133" t="s">
        <v>113</v>
      </c>
      <c r="H136" s="134">
        <v>10</v>
      </c>
      <c r="I136" s="135"/>
      <c r="J136" s="136">
        <f t="shared" si="10"/>
        <v>0</v>
      </c>
      <c r="K136" s="132" t="s">
        <v>114</v>
      </c>
      <c r="L136" s="31"/>
      <c r="M136" s="137" t="s">
        <v>3</v>
      </c>
      <c r="N136" s="138" t="s">
        <v>40</v>
      </c>
      <c r="O136" s="51"/>
      <c r="P136" s="139">
        <f t="shared" si="11"/>
        <v>0</v>
      </c>
      <c r="Q136" s="139">
        <v>0</v>
      </c>
      <c r="R136" s="139">
        <f t="shared" si="12"/>
        <v>0</v>
      </c>
      <c r="S136" s="139">
        <v>0</v>
      </c>
      <c r="T136" s="140">
        <f t="shared" si="13"/>
        <v>0</v>
      </c>
      <c r="U136" s="30"/>
      <c r="V136" s="30"/>
      <c r="W136" s="30"/>
      <c r="X136" s="30"/>
      <c r="Y136" s="30"/>
      <c r="Z136" s="30"/>
      <c r="AA136" s="30"/>
      <c r="AB136" s="30"/>
      <c r="AC136" s="30"/>
      <c r="AD136" s="30"/>
      <c r="AE136" s="30"/>
      <c r="AR136" s="141" t="s">
        <v>115</v>
      </c>
      <c r="AT136" s="141" t="s">
        <v>110</v>
      </c>
      <c r="AU136" s="141" t="s">
        <v>76</v>
      </c>
      <c r="AY136" s="15" t="s">
        <v>109</v>
      </c>
      <c r="BE136" s="142">
        <f t="shared" si="14"/>
        <v>0</v>
      </c>
      <c r="BF136" s="142">
        <f t="shared" si="15"/>
        <v>0</v>
      </c>
      <c r="BG136" s="142">
        <f t="shared" si="16"/>
        <v>0</v>
      </c>
      <c r="BH136" s="142">
        <f t="shared" si="17"/>
        <v>0</v>
      </c>
      <c r="BI136" s="142">
        <f t="shared" si="18"/>
        <v>0</v>
      </c>
      <c r="BJ136" s="15" t="s">
        <v>76</v>
      </c>
      <c r="BK136" s="142">
        <f t="shared" si="19"/>
        <v>0</v>
      </c>
      <c r="BL136" s="15" t="s">
        <v>115</v>
      </c>
      <c r="BM136" s="141" t="s">
        <v>333</v>
      </c>
    </row>
    <row r="137" spans="1:65" s="2" customFormat="1" ht="16.5" customHeight="1">
      <c r="A137" s="30"/>
      <c r="B137" s="129"/>
      <c r="C137" s="143" t="s">
        <v>334</v>
      </c>
      <c r="D137" s="143" t="s">
        <v>118</v>
      </c>
      <c r="E137" s="144" t="s">
        <v>335</v>
      </c>
      <c r="F137" s="145" t="s">
        <v>336</v>
      </c>
      <c r="G137" s="146" t="s">
        <v>113</v>
      </c>
      <c r="H137" s="147">
        <v>10</v>
      </c>
      <c r="I137" s="148"/>
      <c r="J137" s="149">
        <f t="shared" si="10"/>
        <v>0</v>
      </c>
      <c r="K137" s="145" t="s">
        <v>114</v>
      </c>
      <c r="L137" s="150"/>
      <c r="M137" s="151" t="s">
        <v>3</v>
      </c>
      <c r="N137" s="152" t="s">
        <v>40</v>
      </c>
      <c r="O137" s="51"/>
      <c r="P137" s="139">
        <f t="shared" si="11"/>
        <v>0</v>
      </c>
      <c r="Q137" s="139">
        <v>0</v>
      </c>
      <c r="R137" s="139">
        <f t="shared" si="12"/>
        <v>0</v>
      </c>
      <c r="S137" s="139">
        <v>0</v>
      </c>
      <c r="T137" s="140">
        <f t="shared" si="13"/>
        <v>0</v>
      </c>
      <c r="U137" s="30"/>
      <c r="V137" s="30"/>
      <c r="W137" s="30"/>
      <c r="X137" s="30"/>
      <c r="Y137" s="30"/>
      <c r="Z137" s="30"/>
      <c r="AA137" s="30"/>
      <c r="AB137" s="30"/>
      <c r="AC137" s="30"/>
      <c r="AD137" s="30"/>
      <c r="AE137" s="30"/>
      <c r="AR137" s="141" t="s">
        <v>121</v>
      </c>
      <c r="AT137" s="141" t="s">
        <v>118</v>
      </c>
      <c r="AU137" s="141" t="s">
        <v>76</v>
      </c>
      <c r="AY137" s="15" t="s">
        <v>109</v>
      </c>
      <c r="BE137" s="142">
        <f t="shared" si="14"/>
        <v>0</v>
      </c>
      <c r="BF137" s="142">
        <f t="shared" si="15"/>
        <v>0</v>
      </c>
      <c r="BG137" s="142">
        <f t="shared" si="16"/>
        <v>0</v>
      </c>
      <c r="BH137" s="142">
        <f t="shared" si="17"/>
        <v>0</v>
      </c>
      <c r="BI137" s="142">
        <f t="shared" si="18"/>
        <v>0</v>
      </c>
      <c r="BJ137" s="15" t="s">
        <v>76</v>
      </c>
      <c r="BK137" s="142">
        <f t="shared" si="19"/>
        <v>0</v>
      </c>
      <c r="BL137" s="15" t="s">
        <v>121</v>
      </c>
      <c r="BM137" s="141" t="s">
        <v>337</v>
      </c>
    </row>
    <row r="138" spans="1:65" s="2" customFormat="1" ht="16.5" customHeight="1">
      <c r="A138" s="30"/>
      <c r="B138" s="129"/>
      <c r="C138" s="130" t="s">
        <v>338</v>
      </c>
      <c r="D138" s="130" t="s">
        <v>110</v>
      </c>
      <c r="E138" s="131" t="s">
        <v>339</v>
      </c>
      <c r="F138" s="132" t="s">
        <v>340</v>
      </c>
      <c r="G138" s="133" t="s">
        <v>251</v>
      </c>
      <c r="H138" s="134">
        <v>8320</v>
      </c>
      <c r="I138" s="135"/>
      <c r="J138" s="136">
        <f t="shared" si="10"/>
        <v>0</v>
      </c>
      <c r="K138" s="132" t="s">
        <v>114</v>
      </c>
      <c r="L138" s="31"/>
      <c r="M138" s="137" t="s">
        <v>3</v>
      </c>
      <c r="N138" s="138" t="s">
        <v>40</v>
      </c>
      <c r="O138" s="51"/>
      <c r="P138" s="139">
        <f t="shared" si="11"/>
        <v>0</v>
      </c>
      <c r="Q138" s="139">
        <v>0</v>
      </c>
      <c r="R138" s="139">
        <f t="shared" si="12"/>
        <v>0</v>
      </c>
      <c r="S138" s="139">
        <v>0</v>
      </c>
      <c r="T138" s="140">
        <f t="shared" si="13"/>
        <v>0</v>
      </c>
      <c r="U138" s="30"/>
      <c r="V138" s="30"/>
      <c r="W138" s="30"/>
      <c r="X138" s="30"/>
      <c r="Y138" s="30"/>
      <c r="Z138" s="30"/>
      <c r="AA138" s="30"/>
      <c r="AB138" s="30"/>
      <c r="AC138" s="30"/>
      <c r="AD138" s="30"/>
      <c r="AE138" s="30"/>
      <c r="AR138" s="141" t="s">
        <v>115</v>
      </c>
      <c r="AT138" s="141" t="s">
        <v>110</v>
      </c>
      <c r="AU138" s="141" t="s">
        <v>76</v>
      </c>
      <c r="AY138" s="15" t="s">
        <v>109</v>
      </c>
      <c r="BE138" s="142">
        <f t="shared" si="14"/>
        <v>0</v>
      </c>
      <c r="BF138" s="142">
        <f t="shared" si="15"/>
        <v>0</v>
      </c>
      <c r="BG138" s="142">
        <f t="shared" si="16"/>
        <v>0</v>
      </c>
      <c r="BH138" s="142">
        <f t="shared" si="17"/>
        <v>0</v>
      </c>
      <c r="BI138" s="142">
        <f t="shared" si="18"/>
        <v>0</v>
      </c>
      <c r="BJ138" s="15" t="s">
        <v>76</v>
      </c>
      <c r="BK138" s="142">
        <f t="shared" si="19"/>
        <v>0</v>
      </c>
      <c r="BL138" s="15" t="s">
        <v>115</v>
      </c>
      <c r="BM138" s="141" t="s">
        <v>341</v>
      </c>
    </row>
    <row r="139" spans="1:65" s="2" customFormat="1" ht="21.75" customHeight="1">
      <c r="A139" s="30"/>
      <c r="B139" s="129"/>
      <c r="C139" s="143" t="s">
        <v>342</v>
      </c>
      <c r="D139" s="143" t="s">
        <v>118</v>
      </c>
      <c r="E139" s="144" t="s">
        <v>295</v>
      </c>
      <c r="F139" s="145" t="s">
        <v>296</v>
      </c>
      <c r="G139" s="146" t="s">
        <v>251</v>
      </c>
      <c r="H139" s="147">
        <v>8320</v>
      </c>
      <c r="I139" s="148"/>
      <c r="J139" s="149">
        <f t="shared" si="10"/>
        <v>0</v>
      </c>
      <c r="K139" s="145" t="s">
        <v>114</v>
      </c>
      <c r="L139" s="150"/>
      <c r="M139" s="151" t="s">
        <v>3</v>
      </c>
      <c r="N139" s="152" t="s">
        <v>40</v>
      </c>
      <c r="O139" s="51"/>
      <c r="P139" s="139">
        <f t="shared" si="11"/>
        <v>0</v>
      </c>
      <c r="Q139" s="139">
        <v>0</v>
      </c>
      <c r="R139" s="139">
        <f t="shared" si="12"/>
        <v>0</v>
      </c>
      <c r="S139" s="139">
        <v>0</v>
      </c>
      <c r="T139" s="140">
        <f t="shared" si="13"/>
        <v>0</v>
      </c>
      <c r="U139" s="30"/>
      <c r="V139" s="30"/>
      <c r="W139" s="30"/>
      <c r="X139" s="30"/>
      <c r="Y139" s="30"/>
      <c r="Z139" s="30"/>
      <c r="AA139" s="30"/>
      <c r="AB139" s="30"/>
      <c r="AC139" s="30"/>
      <c r="AD139" s="30"/>
      <c r="AE139" s="30"/>
      <c r="AR139" s="141" t="s">
        <v>121</v>
      </c>
      <c r="AT139" s="141" t="s">
        <v>118</v>
      </c>
      <c r="AU139" s="141" t="s">
        <v>76</v>
      </c>
      <c r="AY139" s="15" t="s">
        <v>109</v>
      </c>
      <c r="BE139" s="142">
        <f t="shared" si="14"/>
        <v>0</v>
      </c>
      <c r="BF139" s="142">
        <f t="shared" si="15"/>
        <v>0</v>
      </c>
      <c r="BG139" s="142">
        <f t="shared" si="16"/>
        <v>0</v>
      </c>
      <c r="BH139" s="142">
        <f t="shared" si="17"/>
        <v>0</v>
      </c>
      <c r="BI139" s="142">
        <f t="shared" si="18"/>
        <v>0</v>
      </c>
      <c r="BJ139" s="15" t="s">
        <v>76</v>
      </c>
      <c r="BK139" s="142">
        <f t="shared" si="19"/>
        <v>0</v>
      </c>
      <c r="BL139" s="15" t="s">
        <v>121</v>
      </c>
      <c r="BM139" s="141" t="s">
        <v>343</v>
      </c>
    </row>
    <row r="140" spans="1:65" s="2" customFormat="1" ht="16.5" customHeight="1">
      <c r="A140" s="30"/>
      <c r="B140" s="129"/>
      <c r="C140" s="130" t="s">
        <v>344</v>
      </c>
      <c r="D140" s="130" t="s">
        <v>110</v>
      </c>
      <c r="E140" s="131" t="s">
        <v>345</v>
      </c>
      <c r="F140" s="132" t="s">
        <v>346</v>
      </c>
      <c r="G140" s="133" t="s">
        <v>251</v>
      </c>
      <c r="H140" s="134">
        <v>6574</v>
      </c>
      <c r="I140" s="135"/>
      <c r="J140" s="136">
        <f t="shared" si="10"/>
        <v>0</v>
      </c>
      <c r="K140" s="132" t="s">
        <v>114</v>
      </c>
      <c r="L140" s="31"/>
      <c r="M140" s="137" t="s">
        <v>3</v>
      </c>
      <c r="N140" s="138" t="s">
        <v>40</v>
      </c>
      <c r="O140" s="51"/>
      <c r="P140" s="139">
        <f t="shared" si="11"/>
        <v>0</v>
      </c>
      <c r="Q140" s="139">
        <v>0</v>
      </c>
      <c r="R140" s="139">
        <f t="shared" si="12"/>
        <v>0</v>
      </c>
      <c r="S140" s="139">
        <v>0</v>
      </c>
      <c r="T140" s="140">
        <f t="shared" si="13"/>
        <v>0</v>
      </c>
      <c r="U140" s="30"/>
      <c r="V140" s="30"/>
      <c r="W140" s="30"/>
      <c r="X140" s="30"/>
      <c r="Y140" s="30"/>
      <c r="Z140" s="30"/>
      <c r="AA140" s="30"/>
      <c r="AB140" s="30"/>
      <c r="AC140" s="30"/>
      <c r="AD140" s="30"/>
      <c r="AE140" s="30"/>
      <c r="AR140" s="141" t="s">
        <v>115</v>
      </c>
      <c r="AT140" s="141" t="s">
        <v>110</v>
      </c>
      <c r="AU140" s="141" t="s">
        <v>76</v>
      </c>
      <c r="AY140" s="15" t="s">
        <v>109</v>
      </c>
      <c r="BE140" s="142">
        <f t="shared" si="14"/>
        <v>0</v>
      </c>
      <c r="BF140" s="142">
        <f t="shared" si="15"/>
        <v>0</v>
      </c>
      <c r="BG140" s="142">
        <f t="shared" si="16"/>
        <v>0</v>
      </c>
      <c r="BH140" s="142">
        <f t="shared" si="17"/>
        <v>0</v>
      </c>
      <c r="BI140" s="142">
        <f t="shared" si="18"/>
        <v>0</v>
      </c>
      <c r="BJ140" s="15" t="s">
        <v>76</v>
      </c>
      <c r="BK140" s="142">
        <f t="shared" si="19"/>
        <v>0</v>
      </c>
      <c r="BL140" s="15" t="s">
        <v>115</v>
      </c>
      <c r="BM140" s="141" t="s">
        <v>347</v>
      </c>
    </row>
    <row r="141" spans="1:65" s="2" customFormat="1" ht="16.5" customHeight="1">
      <c r="A141" s="30"/>
      <c r="B141" s="129"/>
      <c r="C141" s="143" t="s">
        <v>348</v>
      </c>
      <c r="D141" s="143" t="s">
        <v>118</v>
      </c>
      <c r="E141" s="144" t="s">
        <v>349</v>
      </c>
      <c r="F141" s="145" t="s">
        <v>350</v>
      </c>
      <c r="G141" s="146" t="s">
        <v>251</v>
      </c>
      <c r="H141" s="147">
        <v>6574</v>
      </c>
      <c r="I141" s="148"/>
      <c r="J141" s="149">
        <f t="shared" si="10"/>
        <v>0</v>
      </c>
      <c r="K141" s="145" t="s">
        <v>114</v>
      </c>
      <c r="L141" s="150"/>
      <c r="M141" s="151" t="s">
        <v>3</v>
      </c>
      <c r="N141" s="152" t="s">
        <v>40</v>
      </c>
      <c r="O141" s="51"/>
      <c r="P141" s="139">
        <f t="shared" si="11"/>
        <v>0</v>
      </c>
      <c r="Q141" s="139">
        <v>0</v>
      </c>
      <c r="R141" s="139">
        <f t="shared" si="12"/>
        <v>0</v>
      </c>
      <c r="S141" s="139">
        <v>0</v>
      </c>
      <c r="T141" s="140">
        <f t="shared" si="13"/>
        <v>0</v>
      </c>
      <c r="U141" s="30"/>
      <c r="V141" s="30"/>
      <c r="W141" s="30"/>
      <c r="X141" s="30"/>
      <c r="Y141" s="30"/>
      <c r="Z141" s="30"/>
      <c r="AA141" s="30"/>
      <c r="AB141" s="30"/>
      <c r="AC141" s="30"/>
      <c r="AD141" s="30"/>
      <c r="AE141" s="30"/>
      <c r="AR141" s="141" t="s">
        <v>121</v>
      </c>
      <c r="AT141" s="141" t="s">
        <v>118</v>
      </c>
      <c r="AU141" s="141" t="s">
        <v>76</v>
      </c>
      <c r="AY141" s="15" t="s">
        <v>109</v>
      </c>
      <c r="BE141" s="142">
        <f t="shared" si="14"/>
        <v>0</v>
      </c>
      <c r="BF141" s="142">
        <f t="shared" si="15"/>
        <v>0</v>
      </c>
      <c r="BG141" s="142">
        <f t="shared" si="16"/>
        <v>0</v>
      </c>
      <c r="BH141" s="142">
        <f t="shared" si="17"/>
        <v>0</v>
      </c>
      <c r="BI141" s="142">
        <f t="shared" si="18"/>
        <v>0</v>
      </c>
      <c r="BJ141" s="15" t="s">
        <v>76</v>
      </c>
      <c r="BK141" s="142">
        <f t="shared" si="19"/>
        <v>0</v>
      </c>
      <c r="BL141" s="15" t="s">
        <v>121</v>
      </c>
      <c r="BM141" s="141" t="s">
        <v>351</v>
      </c>
    </row>
    <row r="142" spans="1:65" s="2" customFormat="1" ht="16.5" customHeight="1">
      <c r="A142" s="30"/>
      <c r="B142" s="129"/>
      <c r="C142" s="130" t="s">
        <v>352</v>
      </c>
      <c r="D142" s="130" t="s">
        <v>110</v>
      </c>
      <c r="E142" s="131" t="s">
        <v>353</v>
      </c>
      <c r="F142" s="132" t="s">
        <v>354</v>
      </c>
      <c r="G142" s="133" t="s">
        <v>251</v>
      </c>
      <c r="H142" s="134">
        <v>7000</v>
      </c>
      <c r="I142" s="135"/>
      <c r="J142" s="136">
        <f t="shared" si="10"/>
        <v>0</v>
      </c>
      <c r="K142" s="132" t="s">
        <v>114</v>
      </c>
      <c r="L142" s="31"/>
      <c r="M142" s="137" t="s">
        <v>3</v>
      </c>
      <c r="N142" s="138" t="s">
        <v>40</v>
      </c>
      <c r="O142" s="51"/>
      <c r="P142" s="139">
        <f t="shared" si="11"/>
        <v>0</v>
      </c>
      <c r="Q142" s="139">
        <v>0</v>
      </c>
      <c r="R142" s="139">
        <f t="shared" si="12"/>
        <v>0</v>
      </c>
      <c r="S142" s="139">
        <v>0</v>
      </c>
      <c r="T142" s="140">
        <f t="shared" si="13"/>
        <v>0</v>
      </c>
      <c r="U142" s="30"/>
      <c r="V142" s="30"/>
      <c r="W142" s="30"/>
      <c r="X142" s="30"/>
      <c r="Y142" s="30"/>
      <c r="Z142" s="30"/>
      <c r="AA142" s="30"/>
      <c r="AB142" s="30"/>
      <c r="AC142" s="30"/>
      <c r="AD142" s="30"/>
      <c r="AE142" s="30"/>
      <c r="AR142" s="141" t="s">
        <v>115</v>
      </c>
      <c r="AT142" s="141" t="s">
        <v>110</v>
      </c>
      <c r="AU142" s="141" t="s">
        <v>76</v>
      </c>
      <c r="AY142" s="15" t="s">
        <v>109</v>
      </c>
      <c r="BE142" s="142">
        <f t="shared" si="14"/>
        <v>0</v>
      </c>
      <c r="BF142" s="142">
        <f t="shared" si="15"/>
        <v>0</v>
      </c>
      <c r="BG142" s="142">
        <f t="shared" si="16"/>
        <v>0</v>
      </c>
      <c r="BH142" s="142">
        <f t="shared" si="17"/>
        <v>0</v>
      </c>
      <c r="BI142" s="142">
        <f t="shared" si="18"/>
        <v>0</v>
      </c>
      <c r="BJ142" s="15" t="s">
        <v>76</v>
      </c>
      <c r="BK142" s="142">
        <f t="shared" si="19"/>
        <v>0</v>
      </c>
      <c r="BL142" s="15" t="s">
        <v>115</v>
      </c>
      <c r="BM142" s="141" t="s">
        <v>355</v>
      </c>
    </row>
    <row r="143" spans="1:65" s="2" customFormat="1" ht="16.5" customHeight="1">
      <c r="A143" s="30"/>
      <c r="B143" s="129"/>
      <c r="C143" s="130" t="s">
        <v>356</v>
      </c>
      <c r="D143" s="130" t="s">
        <v>110</v>
      </c>
      <c r="E143" s="131" t="s">
        <v>357</v>
      </c>
      <c r="F143" s="132" t="s">
        <v>358</v>
      </c>
      <c r="G143" s="133" t="s">
        <v>113</v>
      </c>
      <c r="H143" s="134">
        <v>14</v>
      </c>
      <c r="I143" s="135"/>
      <c r="J143" s="136">
        <f t="shared" si="10"/>
        <v>0</v>
      </c>
      <c r="K143" s="132" t="s">
        <v>114</v>
      </c>
      <c r="L143" s="31"/>
      <c r="M143" s="137" t="s">
        <v>3</v>
      </c>
      <c r="N143" s="138" t="s">
        <v>40</v>
      </c>
      <c r="O143" s="51"/>
      <c r="P143" s="139">
        <f t="shared" si="11"/>
        <v>0</v>
      </c>
      <c r="Q143" s="139">
        <v>0</v>
      </c>
      <c r="R143" s="139">
        <f t="shared" si="12"/>
        <v>0</v>
      </c>
      <c r="S143" s="139">
        <v>0</v>
      </c>
      <c r="T143" s="140">
        <f t="shared" si="13"/>
        <v>0</v>
      </c>
      <c r="U143" s="30"/>
      <c r="V143" s="30"/>
      <c r="W143" s="30"/>
      <c r="X143" s="30"/>
      <c r="Y143" s="30"/>
      <c r="Z143" s="30"/>
      <c r="AA143" s="30"/>
      <c r="AB143" s="30"/>
      <c r="AC143" s="30"/>
      <c r="AD143" s="30"/>
      <c r="AE143" s="30"/>
      <c r="AR143" s="141" t="s">
        <v>115</v>
      </c>
      <c r="AT143" s="141" t="s">
        <v>110</v>
      </c>
      <c r="AU143" s="141" t="s">
        <v>76</v>
      </c>
      <c r="AY143" s="15" t="s">
        <v>109</v>
      </c>
      <c r="BE143" s="142">
        <f t="shared" si="14"/>
        <v>0</v>
      </c>
      <c r="BF143" s="142">
        <f t="shared" si="15"/>
        <v>0</v>
      </c>
      <c r="BG143" s="142">
        <f t="shared" si="16"/>
        <v>0</v>
      </c>
      <c r="BH143" s="142">
        <f t="shared" si="17"/>
        <v>0</v>
      </c>
      <c r="BI143" s="142">
        <f t="shared" si="18"/>
        <v>0</v>
      </c>
      <c r="BJ143" s="15" t="s">
        <v>76</v>
      </c>
      <c r="BK143" s="142">
        <f t="shared" si="19"/>
        <v>0</v>
      </c>
      <c r="BL143" s="15" t="s">
        <v>115</v>
      </c>
      <c r="BM143" s="141" t="s">
        <v>359</v>
      </c>
    </row>
    <row r="144" spans="1:65" s="2" customFormat="1" ht="16.5" customHeight="1">
      <c r="A144" s="30"/>
      <c r="B144" s="129"/>
      <c r="C144" s="130" t="s">
        <v>360</v>
      </c>
      <c r="D144" s="130" t="s">
        <v>110</v>
      </c>
      <c r="E144" s="131" t="s">
        <v>361</v>
      </c>
      <c r="F144" s="132" t="s">
        <v>362</v>
      </c>
      <c r="G144" s="133" t="s">
        <v>113</v>
      </c>
      <c r="H144" s="134">
        <v>14</v>
      </c>
      <c r="I144" s="135"/>
      <c r="J144" s="136">
        <f t="shared" si="10"/>
        <v>0</v>
      </c>
      <c r="K144" s="132" t="s">
        <v>114</v>
      </c>
      <c r="L144" s="31"/>
      <c r="M144" s="137" t="s">
        <v>3</v>
      </c>
      <c r="N144" s="138" t="s">
        <v>40</v>
      </c>
      <c r="O144" s="51"/>
      <c r="P144" s="139">
        <f t="shared" si="11"/>
        <v>0</v>
      </c>
      <c r="Q144" s="139">
        <v>0</v>
      </c>
      <c r="R144" s="139">
        <f t="shared" si="12"/>
        <v>0</v>
      </c>
      <c r="S144" s="139">
        <v>0</v>
      </c>
      <c r="T144" s="140">
        <f t="shared" si="13"/>
        <v>0</v>
      </c>
      <c r="U144" s="30"/>
      <c r="V144" s="30"/>
      <c r="W144" s="30"/>
      <c r="X144" s="30"/>
      <c r="Y144" s="30"/>
      <c r="Z144" s="30"/>
      <c r="AA144" s="30"/>
      <c r="AB144" s="30"/>
      <c r="AC144" s="30"/>
      <c r="AD144" s="30"/>
      <c r="AE144" s="30"/>
      <c r="AR144" s="141" t="s">
        <v>115</v>
      </c>
      <c r="AT144" s="141" t="s">
        <v>110</v>
      </c>
      <c r="AU144" s="141" t="s">
        <v>76</v>
      </c>
      <c r="AY144" s="15" t="s">
        <v>109</v>
      </c>
      <c r="BE144" s="142">
        <f t="shared" si="14"/>
        <v>0</v>
      </c>
      <c r="BF144" s="142">
        <f t="shared" si="15"/>
        <v>0</v>
      </c>
      <c r="BG144" s="142">
        <f t="shared" si="16"/>
        <v>0</v>
      </c>
      <c r="BH144" s="142">
        <f t="shared" si="17"/>
        <v>0</v>
      </c>
      <c r="BI144" s="142">
        <f t="shared" si="18"/>
        <v>0</v>
      </c>
      <c r="BJ144" s="15" t="s">
        <v>76</v>
      </c>
      <c r="BK144" s="142">
        <f t="shared" si="19"/>
        <v>0</v>
      </c>
      <c r="BL144" s="15" t="s">
        <v>115</v>
      </c>
      <c r="BM144" s="141" t="s">
        <v>363</v>
      </c>
    </row>
    <row r="145" spans="1:65" s="2" customFormat="1" ht="16.5" customHeight="1">
      <c r="A145" s="30"/>
      <c r="B145" s="129"/>
      <c r="C145" s="130" t="s">
        <v>364</v>
      </c>
      <c r="D145" s="130" t="s">
        <v>110</v>
      </c>
      <c r="E145" s="131" t="s">
        <v>365</v>
      </c>
      <c r="F145" s="132" t="s">
        <v>366</v>
      </c>
      <c r="G145" s="133" t="s">
        <v>367</v>
      </c>
      <c r="H145" s="134">
        <v>6.2</v>
      </c>
      <c r="I145" s="135"/>
      <c r="J145" s="136">
        <f t="shared" si="10"/>
        <v>0</v>
      </c>
      <c r="K145" s="132" t="s">
        <v>114</v>
      </c>
      <c r="L145" s="31"/>
      <c r="M145" s="137" t="s">
        <v>3</v>
      </c>
      <c r="N145" s="138" t="s">
        <v>40</v>
      </c>
      <c r="O145" s="51"/>
      <c r="P145" s="139">
        <f t="shared" si="11"/>
        <v>0</v>
      </c>
      <c r="Q145" s="139">
        <v>0</v>
      </c>
      <c r="R145" s="139">
        <f t="shared" si="12"/>
        <v>0</v>
      </c>
      <c r="S145" s="139">
        <v>0</v>
      </c>
      <c r="T145" s="140">
        <f t="shared" si="13"/>
        <v>0</v>
      </c>
      <c r="U145" s="30"/>
      <c r="V145" s="30"/>
      <c r="W145" s="30"/>
      <c r="X145" s="30"/>
      <c r="Y145" s="30"/>
      <c r="Z145" s="30"/>
      <c r="AA145" s="30"/>
      <c r="AB145" s="30"/>
      <c r="AC145" s="30"/>
      <c r="AD145" s="30"/>
      <c r="AE145" s="30"/>
      <c r="AR145" s="141" t="s">
        <v>115</v>
      </c>
      <c r="AT145" s="141" t="s">
        <v>110</v>
      </c>
      <c r="AU145" s="141" t="s">
        <v>76</v>
      </c>
      <c r="AY145" s="15" t="s">
        <v>109</v>
      </c>
      <c r="BE145" s="142">
        <f t="shared" si="14"/>
        <v>0</v>
      </c>
      <c r="BF145" s="142">
        <f t="shared" si="15"/>
        <v>0</v>
      </c>
      <c r="BG145" s="142">
        <f t="shared" si="16"/>
        <v>0</v>
      </c>
      <c r="BH145" s="142">
        <f t="shared" si="17"/>
        <v>0</v>
      </c>
      <c r="BI145" s="142">
        <f t="shared" si="18"/>
        <v>0</v>
      </c>
      <c r="BJ145" s="15" t="s">
        <v>76</v>
      </c>
      <c r="BK145" s="142">
        <f t="shared" si="19"/>
        <v>0</v>
      </c>
      <c r="BL145" s="15" t="s">
        <v>115</v>
      </c>
      <c r="BM145" s="141" t="s">
        <v>368</v>
      </c>
    </row>
    <row r="146" spans="1:65" s="2" customFormat="1" ht="16.5" customHeight="1">
      <c r="A146" s="30"/>
      <c r="B146" s="129"/>
      <c r="C146" s="130" t="s">
        <v>369</v>
      </c>
      <c r="D146" s="130" t="s">
        <v>110</v>
      </c>
      <c r="E146" s="131" t="s">
        <v>370</v>
      </c>
      <c r="F146" s="132" t="s">
        <v>371</v>
      </c>
      <c r="G146" s="133" t="s">
        <v>367</v>
      </c>
      <c r="H146" s="134">
        <v>6.2</v>
      </c>
      <c r="I146" s="135"/>
      <c r="J146" s="136">
        <f t="shared" ref="J146:J177" si="20">ROUND(I146*H146,2)</f>
        <v>0</v>
      </c>
      <c r="K146" s="132" t="s">
        <v>114</v>
      </c>
      <c r="L146" s="31"/>
      <c r="M146" s="137" t="s">
        <v>3</v>
      </c>
      <c r="N146" s="138" t="s">
        <v>40</v>
      </c>
      <c r="O146" s="51"/>
      <c r="P146" s="139">
        <f t="shared" ref="P146:P177" si="21">O146*H146</f>
        <v>0</v>
      </c>
      <c r="Q146" s="139">
        <v>0</v>
      </c>
      <c r="R146" s="139">
        <f t="shared" ref="R146:R177" si="22">Q146*H146</f>
        <v>0</v>
      </c>
      <c r="S146" s="139">
        <v>0</v>
      </c>
      <c r="T146" s="140">
        <f t="shared" ref="T146:T177" si="23">S146*H146</f>
        <v>0</v>
      </c>
      <c r="U146" s="30"/>
      <c r="V146" s="30"/>
      <c r="W146" s="30"/>
      <c r="X146" s="30"/>
      <c r="Y146" s="30"/>
      <c r="Z146" s="30"/>
      <c r="AA146" s="30"/>
      <c r="AB146" s="30"/>
      <c r="AC146" s="30"/>
      <c r="AD146" s="30"/>
      <c r="AE146" s="30"/>
      <c r="AR146" s="141" t="s">
        <v>115</v>
      </c>
      <c r="AT146" s="141" t="s">
        <v>110</v>
      </c>
      <c r="AU146" s="141" t="s">
        <v>76</v>
      </c>
      <c r="AY146" s="15" t="s">
        <v>109</v>
      </c>
      <c r="BE146" s="142">
        <f t="shared" ref="BE146:BE177" si="24">IF(N146="základní",J146,0)</f>
        <v>0</v>
      </c>
      <c r="BF146" s="142">
        <f t="shared" ref="BF146:BF177" si="25">IF(N146="snížená",J146,0)</f>
        <v>0</v>
      </c>
      <c r="BG146" s="142">
        <f t="shared" ref="BG146:BG177" si="26">IF(N146="zákl. přenesená",J146,0)</f>
        <v>0</v>
      </c>
      <c r="BH146" s="142">
        <f t="shared" ref="BH146:BH177" si="27">IF(N146="sníž. přenesená",J146,0)</f>
        <v>0</v>
      </c>
      <c r="BI146" s="142">
        <f t="shared" ref="BI146:BI177" si="28">IF(N146="nulová",J146,0)</f>
        <v>0</v>
      </c>
      <c r="BJ146" s="15" t="s">
        <v>76</v>
      </c>
      <c r="BK146" s="142">
        <f t="shared" ref="BK146:BK177" si="29">ROUND(I146*H146,2)</f>
        <v>0</v>
      </c>
      <c r="BL146" s="15" t="s">
        <v>115</v>
      </c>
      <c r="BM146" s="141" t="s">
        <v>372</v>
      </c>
    </row>
    <row r="147" spans="1:65" s="2" customFormat="1" ht="16.5" customHeight="1">
      <c r="A147" s="30"/>
      <c r="B147" s="129"/>
      <c r="C147" s="130" t="s">
        <v>373</v>
      </c>
      <c r="D147" s="130" t="s">
        <v>110</v>
      </c>
      <c r="E147" s="131" t="s">
        <v>374</v>
      </c>
      <c r="F147" s="132" t="s">
        <v>375</v>
      </c>
      <c r="G147" s="133" t="s">
        <v>113</v>
      </c>
      <c r="H147" s="134">
        <v>4</v>
      </c>
      <c r="I147" s="135"/>
      <c r="J147" s="136">
        <f t="shared" si="20"/>
        <v>0</v>
      </c>
      <c r="K147" s="132" t="s">
        <v>114</v>
      </c>
      <c r="L147" s="31"/>
      <c r="M147" s="137" t="s">
        <v>3</v>
      </c>
      <c r="N147" s="138" t="s">
        <v>40</v>
      </c>
      <c r="O147" s="51"/>
      <c r="P147" s="139">
        <f t="shared" si="21"/>
        <v>0</v>
      </c>
      <c r="Q147" s="139">
        <v>0</v>
      </c>
      <c r="R147" s="139">
        <f t="shared" si="22"/>
        <v>0</v>
      </c>
      <c r="S147" s="139">
        <v>0</v>
      </c>
      <c r="T147" s="140">
        <f t="shared" si="23"/>
        <v>0</v>
      </c>
      <c r="U147" s="30"/>
      <c r="V147" s="30"/>
      <c r="W147" s="30"/>
      <c r="X147" s="30"/>
      <c r="Y147" s="30"/>
      <c r="Z147" s="30"/>
      <c r="AA147" s="30"/>
      <c r="AB147" s="30"/>
      <c r="AC147" s="30"/>
      <c r="AD147" s="30"/>
      <c r="AE147" s="30"/>
      <c r="AR147" s="141" t="s">
        <v>115</v>
      </c>
      <c r="AT147" s="141" t="s">
        <v>110</v>
      </c>
      <c r="AU147" s="141" t="s">
        <v>76</v>
      </c>
      <c r="AY147" s="15" t="s">
        <v>109</v>
      </c>
      <c r="BE147" s="142">
        <f t="shared" si="24"/>
        <v>0</v>
      </c>
      <c r="BF147" s="142">
        <f t="shared" si="25"/>
        <v>0</v>
      </c>
      <c r="BG147" s="142">
        <f t="shared" si="26"/>
        <v>0</v>
      </c>
      <c r="BH147" s="142">
        <f t="shared" si="27"/>
        <v>0</v>
      </c>
      <c r="BI147" s="142">
        <f t="shared" si="28"/>
        <v>0</v>
      </c>
      <c r="BJ147" s="15" t="s">
        <v>76</v>
      </c>
      <c r="BK147" s="142">
        <f t="shared" si="29"/>
        <v>0</v>
      </c>
      <c r="BL147" s="15" t="s">
        <v>115</v>
      </c>
      <c r="BM147" s="141" t="s">
        <v>376</v>
      </c>
    </row>
    <row r="148" spans="1:65" s="2" customFormat="1" ht="16.5" customHeight="1">
      <c r="A148" s="30"/>
      <c r="B148" s="129"/>
      <c r="C148" s="143" t="s">
        <v>377</v>
      </c>
      <c r="D148" s="143" t="s">
        <v>118</v>
      </c>
      <c r="E148" s="144" t="s">
        <v>378</v>
      </c>
      <c r="F148" s="145" t="s">
        <v>379</v>
      </c>
      <c r="G148" s="146" t="s">
        <v>113</v>
      </c>
      <c r="H148" s="147">
        <v>4</v>
      </c>
      <c r="I148" s="148"/>
      <c r="J148" s="149">
        <f t="shared" si="20"/>
        <v>0</v>
      </c>
      <c r="K148" s="145" t="s">
        <v>114</v>
      </c>
      <c r="L148" s="150"/>
      <c r="M148" s="151" t="s">
        <v>3</v>
      </c>
      <c r="N148" s="152" t="s">
        <v>40</v>
      </c>
      <c r="O148" s="51"/>
      <c r="P148" s="139">
        <f t="shared" si="21"/>
        <v>0</v>
      </c>
      <c r="Q148" s="139">
        <v>0</v>
      </c>
      <c r="R148" s="139">
        <f t="shared" si="22"/>
        <v>0</v>
      </c>
      <c r="S148" s="139">
        <v>0</v>
      </c>
      <c r="T148" s="140">
        <f t="shared" si="23"/>
        <v>0</v>
      </c>
      <c r="U148" s="30"/>
      <c r="V148" s="30"/>
      <c r="W148" s="30"/>
      <c r="X148" s="30"/>
      <c r="Y148" s="30"/>
      <c r="Z148" s="30"/>
      <c r="AA148" s="30"/>
      <c r="AB148" s="30"/>
      <c r="AC148" s="30"/>
      <c r="AD148" s="30"/>
      <c r="AE148" s="30"/>
      <c r="AR148" s="141" t="s">
        <v>121</v>
      </c>
      <c r="AT148" s="141" t="s">
        <v>118</v>
      </c>
      <c r="AU148" s="141" t="s">
        <v>76</v>
      </c>
      <c r="AY148" s="15" t="s">
        <v>109</v>
      </c>
      <c r="BE148" s="142">
        <f t="shared" si="24"/>
        <v>0</v>
      </c>
      <c r="BF148" s="142">
        <f t="shared" si="25"/>
        <v>0</v>
      </c>
      <c r="BG148" s="142">
        <f t="shared" si="26"/>
        <v>0</v>
      </c>
      <c r="BH148" s="142">
        <f t="shared" si="27"/>
        <v>0</v>
      </c>
      <c r="BI148" s="142">
        <f t="shared" si="28"/>
        <v>0</v>
      </c>
      <c r="BJ148" s="15" t="s">
        <v>76</v>
      </c>
      <c r="BK148" s="142">
        <f t="shared" si="29"/>
        <v>0</v>
      </c>
      <c r="BL148" s="15" t="s">
        <v>121</v>
      </c>
      <c r="BM148" s="141" t="s">
        <v>380</v>
      </c>
    </row>
    <row r="149" spans="1:65" s="2" customFormat="1" ht="16.5" customHeight="1">
      <c r="A149" s="30"/>
      <c r="B149" s="129"/>
      <c r="C149" s="130" t="s">
        <v>381</v>
      </c>
      <c r="D149" s="130" t="s">
        <v>110</v>
      </c>
      <c r="E149" s="131" t="s">
        <v>382</v>
      </c>
      <c r="F149" s="132" t="s">
        <v>383</v>
      </c>
      <c r="G149" s="133" t="s">
        <v>113</v>
      </c>
      <c r="H149" s="134">
        <v>18</v>
      </c>
      <c r="I149" s="135"/>
      <c r="J149" s="136">
        <f t="shared" si="20"/>
        <v>0</v>
      </c>
      <c r="K149" s="132" t="s">
        <v>114</v>
      </c>
      <c r="L149" s="31"/>
      <c r="M149" s="137" t="s">
        <v>3</v>
      </c>
      <c r="N149" s="138" t="s">
        <v>40</v>
      </c>
      <c r="O149" s="51"/>
      <c r="P149" s="139">
        <f t="shared" si="21"/>
        <v>0</v>
      </c>
      <c r="Q149" s="139">
        <v>0</v>
      </c>
      <c r="R149" s="139">
        <f t="shared" si="22"/>
        <v>0</v>
      </c>
      <c r="S149" s="139">
        <v>0</v>
      </c>
      <c r="T149" s="140">
        <f t="shared" si="23"/>
        <v>0</v>
      </c>
      <c r="U149" s="30"/>
      <c r="V149" s="30"/>
      <c r="W149" s="30"/>
      <c r="X149" s="30"/>
      <c r="Y149" s="30"/>
      <c r="Z149" s="30"/>
      <c r="AA149" s="30"/>
      <c r="AB149" s="30"/>
      <c r="AC149" s="30"/>
      <c r="AD149" s="30"/>
      <c r="AE149" s="30"/>
      <c r="AR149" s="141" t="s">
        <v>115</v>
      </c>
      <c r="AT149" s="141" t="s">
        <v>110</v>
      </c>
      <c r="AU149" s="141" t="s">
        <v>76</v>
      </c>
      <c r="AY149" s="15" t="s">
        <v>109</v>
      </c>
      <c r="BE149" s="142">
        <f t="shared" si="24"/>
        <v>0</v>
      </c>
      <c r="BF149" s="142">
        <f t="shared" si="25"/>
        <v>0</v>
      </c>
      <c r="BG149" s="142">
        <f t="shared" si="26"/>
        <v>0</v>
      </c>
      <c r="BH149" s="142">
        <f t="shared" si="27"/>
        <v>0</v>
      </c>
      <c r="BI149" s="142">
        <f t="shared" si="28"/>
        <v>0</v>
      </c>
      <c r="BJ149" s="15" t="s">
        <v>76</v>
      </c>
      <c r="BK149" s="142">
        <f t="shared" si="29"/>
        <v>0</v>
      </c>
      <c r="BL149" s="15" t="s">
        <v>115</v>
      </c>
      <c r="BM149" s="141" t="s">
        <v>384</v>
      </c>
    </row>
    <row r="150" spans="1:65" s="2" customFormat="1" ht="16.5" customHeight="1">
      <c r="A150" s="30"/>
      <c r="B150" s="129"/>
      <c r="C150" s="143" t="s">
        <v>385</v>
      </c>
      <c r="D150" s="143" t="s">
        <v>118</v>
      </c>
      <c r="E150" s="144" t="s">
        <v>386</v>
      </c>
      <c r="F150" s="145" t="s">
        <v>387</v>
      </c>
      <c r="G150" s="146" t="s">
        <v>113</v>
      </c>
      <c r="H150" s="147">
        <v>18</v>
      </c>
      <c r="I150" s="148"/>
      <c r="J150" s="149">
        <f t="shared" si="20"/>
        <v>0</v>
      </c>
      <c r="K150" s="145" t="s">
        <v>114</v>
      </c>
      <c r="L150" s="150"/>
      <c r="M150" s="151" t="s">
        <v>3</v>
      </c>
      <c r="N150" s="152" t="s">
        <v>40</v>
      </c>
      <c r="O150" s="51"/>
      <c r="P150" s="139">
        <f t="shared" si="21"/>
        <v>0</v>
      </c>
      <c r="Q150" s="139">
        <v>0</v>
      </c>
      <c r="R150" s="139">
        <f t="shared" si="22"/>
        <v>0</v>
      </c>
      <c r="S150" s="139">
        <v>0</v>
      </c>
      <c r="T150" s="140">
        <f t="shared" si="23"/>
        <v>0</v>
      </c>
      <c r="U150" s="30"/>
      <c r="V150" s="30"/>
      <c r="W150" s="30"/>
      <c r="X150" s="30"/>
      <c r="Y150" s="30"/>
      <c r="Z150" s="30"/>
      <c r="AA150" s="30"/>
      <c r="AB150" s="30"/>
      <c r="AC150" s="30"/>
      <c r="AD150" s="30"/>
      <c r="AE150" s="30"/>
      <c r="AR150" s="141" t="s">
        <v>121</v>
      </c>
      <c r="AT150" s="141" t="s">
        <v>118</v>
      </c>
      <c r="AU150" s="141" t="s">
        <v>76</v>
      </c>
      <c r="AY150" s="15" t="s">
        <v>109</v>
      </c>
      <c r="BE150" s="142">
        <f t="shared" si="24"/>
        <v>0</v>
      </c>
      <c r="BF150" s="142">
        <f t="shared" si="25"/>
        <v>0</v>
      </c>
      <c r="BG150" s="142">
        <f t="shared" si="26"/>
        <v>0</v>
      </c>
      <c r="BH150" s="142">
        <f t="shared" si="27"/>
        <v>0</v>
      </c>
      <c r="BI150" s="142">
        <f t="shared" si="28"/>
        <v>0</v>
      </c>
      <c r="BJ150" s="15" t="s">
        <v>76</v>
      </c>
      <c r="BK150" s="142">
        <f t="shared" si="29"/>
        <v>0</v>
      </c>
      <c r="BL150" s="15" t="s">
        <v>121</v>
      </c>
      <c r="BM150" s="141" t="s">
        <v>388</v>
      </c>
    </row>
    <row r="151" spans="1:65" s="2" customFormat="1" ht="16.5" customHeight="1">
      <c r="A151" s="30"/>
      <c r="B151" s="129"/>
      <c r="C151" s="130" t="s">
        <v>389</v>
      </c>
      <c r="D151" s="130" t="s">
        <v>110</v>
      </c>
      <c r="E151" s="131" t="s">
        <v>390</v>
      </c>
      <c r="F151" s="132" t="s">
        <v>391</v>
      </c>
      <c r="G151" s="133" t="s">
        <v>113</v>
      </c>
      <c r="H151" s="134">
        <v>18</v>
      </c>
      <c r="I151" s="135"/>
      <c r="J151" s="136">
        <f t="shared" si="20"/>
        <v>0</v>
      </c>
      <c r="K151" s="132" t="s">
        <v>114</v>
      </c>
      <c r="L151" s="31"/>
      <c r="M151" s="137" t="s">
        <v>3</v>
      </c>
      <c r="N151" s="138" t="s">
        <v>40</v>
      </c>
      <c r="O151" s="51"/>
      <c r="P151" s="139">
        <f t="shared" si="21"/>
        <v>0</v>
      </c>
      <c r="Q151" s="139">
        <v>0</v>
      </c>
      <c r="R151" s="139">
        <f t="shared" si="22"/>
        <v>0</v>
      </c>
      <c r="S151" s="139">
        <v>0</v>
      </c>
      <c r="T151" s="140">
        <f t="shared" si="23"/>
        <v>0</v>
      </c>
      <c r="U151" s="30"/>
      <c r="V151" s="30"/>
      <c r="W151" s="30"/>
      <c r="X151" s="30"/>
      <c r="Y151" s="30"/>
      <c r="Z151" s="30"/>
      <c r="AA151" s="30"/>
      <c r="AB151" s="30"/>
      <c r="AC151" s="30"/>
      <c r="AD151" s="30"/>
      <c r="AE151" s="30"/>
      <c r="AR151" s="141" t="s">
        <v>115</v>
      </c>
      <c r="AT151" s="141" t="s">
        <v>110</v>
      </c>
      <c r="AU151" s="141" t="s">
        <v>76</v>
      </c>
      <c r="AY151" s="15" t="s">
        <v>109</v>
      </c>
      <c r="BE151" s="142">
        <f t="shared" si="24"/>
        <v>0</v>
      </c>
      <c r="BF151" s="142">
        <f t="shared" si="25"/>
        <v>0</v>
      </c>
      <c r="BG151" s="142">
        <f t="shared" si="26"/>
        <v>0</v>
      </c>
      <c r="BH151" s="142">
        <f t="shared" si="27"/>
        <v>0</v>
      </c>
      <c r="BI151" s="142">
        <f t="shared" si="28"/>
        <v>0</v>
      </c>
      <c r="BJ151" s="15" t="s">
        <v>76</v>
      </c>
      <c r="BK151" s="142">
        <f t="shared" si="29"/>
        <v>0</v>
      </c>
      <c r="BL151" s="15" t="s">
        <v>115</v>
      </c>
      <c r="BM151" s="141" t="s">
        <v>392</v>
      </c>
    </row>
    <row r="152" spans="1:65" s="2" customFormat="1" ht="16.5" customHeight="1">
      <c r="A152" s="30"/>
      <c r="B152" s="129"/>
      <c r="C152" s="143" t="s">
        <v>393</v>
      </c>
      <c r="D152" s="143" t="s">
        <v>118</v>
      </c>
      <c r="E152" s="144" t="s">
        <v>394</v>
      </c>
      <c r="F152" s="145" t="s">
        <v>395</v>
      </c>
      <c r="G152" s="146" t="s">
        <v>113</v>
      </c>
      <c r="H152" s="147">
        <v>18</v>
      </c>
      <c r="I152" s="148"/>
      <c r="J152" s="149">
        <f t="shared" si="20"/>
        <v>0</v>
      </c>
      <c r="K152" s="145" t="s">
        <v>114</v>
      </c>
      <c r="L152" s="150"/>
      <c r="M152" s="151" t="s">
        <v>3</v>
      </c>
      <c r="N152" s="152" t="s">
        <v>40</v>
      </c>
      <c r="O152" s="51"/>
      <c r="P152" s="139">
        <f t="shared" si="21"/>
        <v>0</v>
      </c>
      <c r="Q152" s="139">
        <v>0</v>
      </c>
      <c r="R152" s="139">
        <f t="shared" si="22"/>
        <v>0</v>
      </c>
      <c r="S152" s="139">
        <v>0</v>
      </c>
      <c r="T152" s="140">
        <f t="shared" si="23"/>
        <v>0</v>
      </c>
      <c r="U152" s="30"/>
      <c r="V152" s="30"/>
      <c r="W152" s="30"/>
      <c r="X152" s="30"/>
      <c r="Y152" s="30"/>
      <c r="Z152" s="30"/>
      <c r="AA152" s="30"/>
      <c r="AB152" s="30"/>
      <c r="AC152" s="30"/>
      <c r="AD152" s="30"/>
      <c r="AE152" s="30"/>
      <c r="AR152" s="141" t="s">
        <v>121</v>
      </c>
      <c r="AT152" s="141" t="s">
        <v>118</v>
      </c>
      <c r="AU152" s="141" t="s">
        <v>76</v>
      </c>
      <c r="AY152" s="15" t="s">
        <v>109</v>
      </c>
      <c r="BE152" s="142">
        <f t="shared" si="24"/>
        <v>0</v>
      </c>
      <c r="BF152" s="142">
        <f t="shared" si="25"/>
        <v>0</v>
      </c>
      <c r="BG152" s="142">
        <f t="shared" si="26"/>
        <v>0</v>
      </c>
      <c r="BH152" s="142">
        <f t="shared" si="27"/>
        <v>0</v>
      </c>
      <c r="BI152" s="142">
        <f t="shared" si="28"/>
        <v>0</v>
      </c>
      <c r="BJ152" s="15" t="s">
        <v>76</v>
      </c>
      <c r="BK152" s="142">
        <f t="shared" si="29"/>
        <v>0</v>
      </c>
      <c r="BL152" s="15" t="s">
        <v>121</v>
      </c>
      <c r="BM152" s="141" t="s">
        <v>396</v>
      </c>
    </row>
    <row r="153" spans="1:65" s="2" customFormat="1" ht="16.5" customHeight="1">
      <c r="A153" s="30"/>
      <c r="B153" s="129"/>
      <c r="C153" s="130" t="s">
        <v>397</v>
      </c>
      <c r="D153" s="130" t="s">
        <v>110</v>
      </c>
      <c r="E153" s="131" t="s">
        <v>398</v>
      </c>
      <c r="F153" s="132" t="s">
        <v>399</v>
      </c>
      <c r="G153" s="133" t="s">
        <v>113</v>
      </c>
      <c r="H153" s="134">
        <v>176</v>
      </c>
      <c r="I153" s="135"/>
      <c r="J153" s="136">
        <f t="shared" si="20"/>
        <v>0</v>
      </c>
      <c r="K153" s="132" t="s">
        <v>114</v>
      </c>
      <c r="L153" s="31"/>
      <c r="M153" s="137" t="s">
        <v>3</v>
      </c>
      <c r="N153" s="138" t="s">
        <v>40</v>
      </c>
      <c r="O153" s="51"/>
      <c r="P153" s="139">
        <f t="shared" si="21"/>
        <v>0</v>
      </c>
      <c r="Q153" s="139">
        <v>0</v>
      </c>
      <c r="R153" s="139">
        <f t="shared" si="22"/>
        <v>0</v>
      </c>
      <c r="S153" s="139">
        <v>0</v>
      </c>
      <c r="T153" s="140">
        <f t="shared" si="23"/>
        <v>0</v>
      </c>
      <c r="U153" s="30"/>
      <c r="V153" s="30"/>
      <c r="W153" s="30"/>
      <c r="X153" s="30"/>
      <c r="Y153" s="30"/>
      <c r="Z153" s="30"/>
      <c r="AA153" s="30"/>
      <c r="AB153" s="30"/>
      <c r="AC153" s="30"/>
      <c r="AD153" s="30"/>
      <c r="AE153" s="30"/>
      <c r="AR153" s="141" t="s">
        <v>115</v>
      </c>
      <c r="AT153" s="141" t="s">
        <v>110</v>
      </c>
      <c r="AU153" s="141" t="s">
        <v>76</v>
      </c>
      <c r="AY153" s="15" t="s">
        <v>109</v>
      </c>
      <c r="BE153" s="142">
        <f t="shared" si="24"/>
        <v>0</v>
      </c>
      <c r="BF153" s="142">
        <f t="shared" si="25"/>
        <v>0</v>
      </c>
      <c r="BG153" s="142">
        <f t="shared" si="26"/>
        <v>0</v>
      </c>
      <c r="BH153" s="142">
        <f t="shared" si="27"/>
        <v>0</v>
      </c>
      <c r="BI153" s="142">
        <f t="shared" si="28"/>
        <v>0</v>
      </c>
      <c r="BJ153" s="15" t="s">
        <v>76</v>
      </c>
      <c r="BK153" s="142">
        <f t="shared" si="29"/>
        <v>0</v>
      </c>
      <c r="BL153" s="15" t="s">
        <v>115</v>
      </c>
      <c r="BM153" s="141" t="s">
        <v>400</v>
      </c>
    </row>
    <row r="154" spans="1:65" s="2" customFormat="1" ht="16.5" customHeight="1">
      <c r="A154" s="30"/>
      <c r="B154" s="129"/>
      <c r="C154" s="143" t="s">
        <v>401</v>
      </c>
      <c r="D154" s="143" t="s">
        <v>118</v>
      </c>
      <c r="E154" s="144" t="s">
        <v>402</v>
      </c>
      <c r="F154" s="145" t="s">
        <v>403</v>
      </c>
      <c r="G154" s="146" t="s">
        <v>113</v>
      </c>
      <c r="H154" s="147">
        <v>176</v>
      </c>
      <c r="I154" s="148"/>
      <c r="J154" s="149">
        <f t="shared" si="20"/>
        <v>0</v>
      </c>
      <c r="K154" s="145" t="s">
        <v>114</v>
      </c>
      <c r="L154" s="150"/>
      <c r="M154" s="151" t="s">
        <v>3</v>
      </c>
      <c r="N154" s="152" t="s">
        <v>40</v>
      </c>
      <c r="O154" s="51"/>
      <c r="P154" s="139">
        <f t="shared" si="21"/>
        <v>0</v>
      </c>
      <c r="Q154" s="139">
        <v>0</v>
      </c>
      <c r="R154" s="139">
        <f t="shared" si="22"/>
        <v>0</v>
      </c>
      <c r="S154" s="139">
        <v>0</v>
      </c>
      <c r="T154" s="140">
        <f t="shared" si="23"/>
        <v>0</v>
      </c>
      <c r="U154" s="30"/>
      <c r="V154" s="30"/>
      <c r="W154" s="30"/>
      <c r="X154" s="30"/>
      <c r="Y154" s="30"/>
      <c r="Z154" s="30"/>
      <c r="AA154" s="30"/>
      <c r="AB154" s="30"/>
      <c r="AC154" s="30"/>
      <c r="AD154" s="30"/>
      <c r="AE154" s="30"/>
      <c r="AR154" s="141" t="s">
        <v>121</v>
      </c>
      <c r="AT154" s="141" t="s">
        <v>118</v>
      </c>
      <c r="AU154" s="141" t="s">
        <v>76</v>
      </c>
      <c r="AY154" s="15" t="s">
        <v>109</v>
      </c>
      <c r="BE154" s="142">
        <f t="shared" si="24"/>
        <v>0</v>
      </c>
      <c r="BF154" s="142">
        <f t="shared" si="25"/>
        <v>0</v>
      </c>
      <c r="BG154" s="142">
        <f t="shared" si="26"/>
        <v>0</v>
      </c>
      <c r="BH154" s="142">
        <f t="shared" si="27"/>
        <v>0</v>
      </c>
      <c r="BI154" s="142">
        <f t="shared" si="28"/>
        <v>0</v>
      </c>
      <c r="BJ154" s="15" t="s">
        <v>76</v>
      </c>
      <c r="BK154" s="142">
        <f t="shared" si="29"/>
        <v>0</v>
      </c>
      <c r="BL154" s="15" t="s">
        <v>121</v>
      </c>
      <c r="BM154" s="141" t="s">
        <v>404</v>
      </c>
    </row>
    <row r="155" spans="1:65" s="2" customFormat="1" ht="16.5" customHeight="1">
      <c r="A155" s="30"/>
      <c r="B155" s="129"/>
      <c r="C155" s="130" t="s">
        <v>405</v>
      </c>
      <c r="D155" s="130" t="s">
        <v>110</v>
      </c>
      <c r="E155" s="131" t="s">
        <v>406</v>
      </c>
      <c r="F155" s="132" t="s">
        <v>407</v>
      </c>
      <c r="G155" s="133" t="s">
        <v>113</v>
      </c>
      <c r="H155" s="134">
        <v>22</v>
      </c>
      <c r="I155" s="135"/>
      <c r="J155" s="136">
        <f t="shared" si="20"/>
        <v>0</v>
      </c>
      <c r="K155" s="132" t="s">
        <v>114</v>
      </c>
      <c r="L155" s="31"/>
      <c r="M155" s="137" t="s">
        <v>3</v>
      </c>
      <c r="N155" s="138" t="s">
        <v>40</v>
      </c>
      <c r="O155" s="51"/>
      <c r="P155" s="139">
        <f t="shared" si="21"/>
        <v>0</v>
      </c>
      <c r="Q155" s="139">
        <v>0</v>
      </c>
      <c r="R155" s="139">
        <f t="shared" si="22"/>
        <v>0</v>
      </c>
      <c r="S155" s="139">
        <v>0</v>
      </c>
      <c r="T155" s="140">
        <f t="shared" si="23"/>
        <v>0</v>
      </c>
      <c r="U155" s="30"/>
      <c r="V155" s="30"/>
      <c r="W155" s="30"/>
      <c r="X155" s="30"/>
      <c r="Y155" s="30"/>
      <c r="Z155" s="30"/>
      <c r="AA155" s="30"/>
      <c r="AB155" s="30"/>
      <c r="AC155" s="30"/>
      <c r="AD155" s="30"/>
      <c r="AE155" s="30"/>
      <c r="AR155" s="141" t="s">
        <v>115</v>
      </c>
      <c r="AT155" s="141" t="s">
        <v>110</v>
      </c>
      <c r="AU155" s="141" t="s">
        <v>76</v>
      </c>
      <c r="AY155" s="15" t="s">
        <v>109</v>
      </c>
      <c r="BE155" s="142">
        <f t="shared" si="24"/>
        <v>0</v>
      </c>
      <c r="BF155" s="142">
        <f t="shared" si="25"/>
        <v>0</v>
      </c>
      <c r="BG155" s="142">
        <f t="shared" si="26"/>
        <v>0</v>
      </c>
      <c r="BH155" s="142">
        <f t="shared" si="27"/>
        <v>0</v>
      </c>
      <c r="BI155" s="142">
        <f t="shared" si="28"/>
        <v>0</v>
      </c>
      <c r="BJ155" s="15" t="s">
        <v>76</v>
      </c>
      <c r="BK155" s="142">
        <f t="shared" si="29"/>
        <v>0</v>
      </c>
      <c r="BL155" s="15" t="s">
        <v>115</v>
      </c>
      <c r="BM155" s="141" t="s">
        <v>408</v>
      </c>
    </row>
    <row r="156" spans="1:65" s="2" customFormat="1" ht="16.5" customHeight="1">
      <c r="A156" s="30"/>
      <c r="B156" s="129"/>
      <c r="C156" s="143" t="s">
        <v>409</v>
      </c>
      <c r="D156" s="143" t="s">
        <v>118</v>
      </c>
      <c r="E156" s="144" t="s">
        <v>410</v>
      </c>
      <c r="F156" s="145" t="s">
        <v>411</v>
      </c>
      <c r="G156" s="146" t="s">
        <v>113</v>
      </c>
      <c r="H156" s="147">
        <v>22</v>
      </c>
      <c r="I156" s="148"/>
      <c r="J156" s="149">
        <f t="shared" si="20"/>
        <v>0</v>
      </c>
      <c r="K156" s="145" t="s">
        <v>114</v>
      </c>
      <c r="L156" s="150"/>
      <c r="M156" s="151" t="s">
        <v>3</v>
      </c>
      <c r="N156" s="152" t="s">
        <v>40</v>
      </c>
      <c r="O156" s="51"/>
      <c r="P156" s="139">
        <f t="shared" si="21"/>
        <v>0</v>
      </c>
      <c r="Q156" s="139">
        <v>0</v>
      </c>
      <c r="R156" s="139">
        <f t="shared" si="22"/>
        <v>0</v>
      </c>
      <c r="S156" s="139">
        <v>0</v>
      </c>
      <c r="T156" s="140">
        <f t="shared" si="23"/>
        <v>0</v>
      </c>
      <c r="U156" s="30"/>
      <c r="V156" s="30"/>
      <c r="W156" s="30"/>
      <c r="X156" s="30"/>
      <c r="Y156" s="30"/>
      <c r="Z156" s="30"/>
      <c r="AA156" s="30"/>
      <c r="AB156" s="30"/>
      <c r="AC156" s="30"/>
      <c r="AD156" s="30"/>
      <c r="AE156" s="30"/>
      <c r="AR156" s="141" t="s">
        <v>121</v>
      </c>
      <c r="AT156" s="141" t="s">
        <v>118</v>
      </c>
      <c r="AU156" s="141" t="s">
        <v>76</v>
      </c>
      <c r="AY156" s="15" t="s">
        <v>109</v>
      </c>
      <c r="BE156" s="142">
        <f t="shared" si="24"/>
        <v>0</v>
      </c>
      <c r="BF156" s="142">
        <f t="shared" si="25"/>
        <v>0</v>
      </c>
      <c r="BG156" s="142">
        <f t="shared" si="26"/>
        <v>0</v>
      </c>
      <c r="BH156" s="142">
        <f t="shared" si="27"/>
        <v>0</v>
      </c>
      <c r="BI156" s="142">
        <f t="shared" si="28"/>
        <v>0</v>
      </c>
      <c r="BJ156" s="15" t="s">
        <v>76</v>
      </c>
      <c r="BK156" s="142">
        <f t="shared" si="29"/>
        <v>0</v>
      </c>
      <c r="BL156" s="15" t="s">
        <v>121</v>
      </c>
      <c r="BM156" s="141" t="s">
        <v>412</v>
      </c>
    </row>
    <row r="157" spans="1:65" s="2" customFormat="1" ht="16.5" customHeight="1">
      <c r="A157" s="30"/>
      <c r="B157" s="129"/>
      <c r="C157" s="130" t="s">
        <v>413</v>
      </c>
      <c r="D157" s="130" t="s">
        <v>110</v>
      </c>
      <c r="E157" s="131" t="s">
        <v>414</v>
      </c>
      <c r="F157" s="132" t="s">
        <v>415</v>
      </c>
      <c r="G157" s="133" t="s">
        <v>113</v>
      </c>
      <c r="H157" s="134">
        <v>12</v>
      </c>
      <c r="I157" s="135"/>
      <c r="J157" s="136">
        <f t="shared" si="20"/>
        <v>0</v>
      </c>
      <c r="K157" s="132" t="s">
        <v>114</v>
      </c>
      <c r="L157" s="31"/>
      <c r="M157" s="137" t="s">
        <v>3</v>
      </c>
      <c r="N157" s="138" t="s">
        <v>40</v>
      </c>
      <c r="O157" s="51"/>
      <c r="P157" s="139">
        <f t="shared" si="21"/>
        <v>0</v>
      </c>
      <c r="Q157" s="139">
        <v>0</v>
      </c>
      <c r="R157" s="139">
        <f t="shared" si="22"/>
        <v>0</v>
      </c>
      <c r="S157" s="139">
        <v>0</v>
      </c>
      <c r="T157" s="140">
        <f t="shared" si="23"/>
        <v>0</v>
      </c>
      <c r="U157" s="30"/>
      <c r="V157" s="30"/>
      <c r="W157" s="30"/>
      <c r="X157" s="30"/>
      <c r="Y157" s="30"/>
      <c r="Z157" s="30"/>
      <c r="AA157" s="30"/>
      <c r="AB157" s="30"/>
      <c r="AC157" s="30"/>
      <c r="AD157" s="30"/>
      <c r="AE157" s="30"/>
      <c r="AR157" s="141" t="s">
        <v>115</v>
      </c>
      <c r="AT157" s="141" t="s">
        <v>110</v>
      </c>
      <c r="AU157" s="141" t="s">
        <v>76</v>
      </c>
      <c r="AY157" s="15" t="s">
        <v>109</v>
      </c>
      <c r="BE157" s="142">
        <f t="shared" si="24"/>
        <v>0</v>
      </c>
      <c r="BF157" s="142">
        <f t="shared" si="25"/>
        <v>0</v>
      </c>
      <c r="BG157" s="142">
        <f t="shared" si="26"/>
        <v>0</v>
      </c>
      <c r="BH157" s="142">
        <f t="shared" si="27"/>
        <v>0</v>
      </c>
      <c r="BI157" s="142">
        <f t="shared" si="28"/>
        <v>0</v>
      </c>
      <c r="BJ157" s="15" t="s">
        <v>76</v>
      </c>
      <c r="BK157" s="142">
        <f t="shared" si="29"/>
        <v>0</v>
      </c>
      <c r="BL157" s="15" t="s">
        <v>115</v>
      </c>
      <c r="BM157" s="141" t="s">
        <v>416</v>
      </c>
    </row>
    <row r="158" spans="1:65" s="2" customFormat="1" ht="16.5" customHeight="1">
      <c r="A158" s="30"/>
      <c r="B158" s="129"/>
      <c r="C158" s="143" t="s">
        <v>417</v>
      </c>
      <c r="D158" s="143" t="s">
        <v>118</v>
      </c>
      <c r="E158" s="144" t="s">
        <v>418</v>
      </c>
      <c r="F158" s="145" t="s">
        <v>419</v>
      </c>
      <c r="G158" s="146" t="s">
        <v>113</v>
      </c>
      <c r="H158" s="147">
        <v>12</v>
      </c>
      <c r="I158" s="148"/>
      <c r="J158" s="149">
        <f t="shared" si="20"/>
        <v>0</v>
      </c>
      <c r="K158" s="145" t="s">
        <v>114</v>
      </c>
      <c r="L158" s="150"/>
      <c r="M158" s="151" t="s">
        <v>3</v>
      </c>
      <c r="N158" s="152" t="s">
        <v>40</v>
      </c>
      <c r="O158" s="51"/>
      <c r="P158" s="139">
        <f t="shared" si="21"/>
        <v>0</v>
      </c>
      <c r="Q158" s="139">
        <v>0</v>
      </c>
      <c r="R158" s="139">
        <f t="shared" si="22"/>
        <v>0</v>
      </c>
      <c r="S158" s="139">
        <v>0</v>
      </c>
      <c r="T158" s="140">
        <f t="shared" si="23"/>
        <v>0</v>
      </c>
      <c r="U158" s="30"/>
      <c r="V158" s="30"/>
      <c r="W158" s="30"/>
      <c r="X158" s="30"/>
      <c r="Y158" s="30"/>
      <c r="Z158" s="30"/>
      <c r="AA158" s="30"/>
      <c r="AB158" s="30"/>
      <c r="AC158" s="30"/>
      <c r="AD158" s="30"/>
      <c r="AE158" s="30"/>
      <c r="AR158" s="141" t="s">
        <v>121</v>
      </c>
      <c r="AT158" s="141" t="s">
        <v>118</v>
      </c>
      <c r="AU158" s="141" t="s">
        <v>76</v>
      </c>
      <c r="AY158" s="15" t="s">
        <v>109</v>
      </c>
      <c r="BE158" s="142">
        <f t="shared" si="24"/>
        <v>0</v>
      </c>
      <c r="BF158" s="142">
        <f t="shared" si="25"/>
        <v>0</v>
      </c>
      <c r="BG158" s="142">
        <f t="shared" si="26"/>
        <v>0</v>
      </c>
      <c r="BH158" s="142">
        <f t="shared" si="27"/>
        <v>0</v>
      </c>
      <c r="BI158" s="142">
        <f t="shared" si="28"/>
        <v>0</v>
      </c>
      <c r="BJ158" s="15" t="s">
        <v>76</v>
      </c>
      <c r="BK158" s="142">
        <f t="shared" si="29"/>
        <v>0</v>
      </c>
      <c r="BL158" s="15" t="s">
        <v>121</v>
      </c>
      <c r="BM158" s="141" t="s">
        <v>420</v>
      </c>
    </row>
    <row r="159" spans="1:65" s="2" customFormat="1" ht="16.5" customHeight="1">
      <c r="A159" s="30"/>
      <c r="B159" s="129"/>
      <c r="C159" s="130" t="s">
        <v>421</v>
      </c>
      <c r="D159" s="130" t="s">
        <v>110</v>
      </c>
      <c r="E159" s="131" t="s">
        <v>422</v>
      </c>
      <c r="F159" s="132" t="s">
        <v>423</v>
      </c>
      <c r="G159" s="133" t="s">
        <v>113</v>
      </c>
      <c r="H159" s="134">
        <v>10</v>
      </c>
      <c r="I159" s="135"/>
      <c r="J159" s="136">
        <f t="shared" si="20"/>
        <v>0</v>
      </c>
      <c r="K159" s="132" t="s">
        <v>114</v>
      </c>
      <c r="L159" s="31"/>
      <c r="M159" s="137" t="s">
        <v>3</v>
      </c>
      <c r="N159" s="138" t="s">
        <v>40</v>
      </c>
      <c r="O159" s="51"/>
      <c r="P159" s="139">
        <f t="shared" si="21"/>
        <v>0</v>
      </c>
      <c r="Q159" s="139">
        <v>0</v>
      </c>
      <c r="R159" s="139">
        <f t="shared" si="22"/>
        <v>0</v>
      </c>
      <c r="S159" s="139">
        <v>0</v>
      </c>
      <c r="T159" s="140">
        <f t="shared" si="23"/>
        <v>0</v>
      </c>
      <c r="U159" s="30"/>
      <c r="V159" s="30"/>
      <c r="W159" s="30"/>
      <c r="X159" s="30"/>
      <c r="Y159" s="30"/>
      <c r="Z159" s="30"/>
      <c r="AA159" s="30"/>
      <c r="AB159" s="30"/>
      <c r="AC159" s="30"/>
      <c r="AD159" s="30"/>
      <c r="AE159" s="30"/>
      <c r="AR159" s="141" t="s">
        <v>115</v>
      </c>
      <c r="AT159" s="141" t="s">
        <v>110</v>
      </c>
      <c r="AU159" s="141" t="s">
        <v>76</v>
      </c>
      <c r="AY159" s="15" t="s">
        <v>109</v>
      </c>
      <c r="BE159" s="142">
        <f t="shared" si="24"/>
        <v>0</v>
      </c>
      <c r="BF159" s="142">
        <f t="shared" si="25"/>
        <v>0</v>
      </c>
      <c r="BG159" s="142">
        <f t="shared" si="26"/>
        <v>0</v>
      </c>
      <c r="BH159" s="142">
        <f t="shared" si="27"/>
        <v>0</v>
      </c>
      <c r="BI159" s="142">
        <f t="shared" si="28"/>
        <v>0</v>
      </c>
      <c r="BJ159" s="15" t="s">
        <v>76</v>
      </c>
      <c r="BK159" s="142">
        <f t="shared" si="29"/>
        <v>0</v>
      </c>
      <c r="BL159" s="15" t="s">
        <v>115</v>
      </c>
      <c r="BM159" s="141" t="s">
        <v>424</v>
      </c>
    </row>
    <row r="160" spans="1:65" s="2" customFormat="1" ht="16.5" customHeight="1">
      <c r="A160" s="30"/>
      <c r="B160" s="129"/>
      <c r="C160" s="143" t="s">
        <v>425</v>
      </c>
      <c r="D160" s="143" t="s">
        <v>118</v>
      </c>
      <c r="E160" s="144" t="s">
        <v>426</v>
      </c>
      <c r="F160" s="145" t="s">
        <v>427</v>
      </c>
      <c r="G160" s="146" t="s">
        <v>113</v>
      </c>
      <c r="H160" s="147">
        <v>10</v>
      </c>
      <c r="I160" s="148"/>
      <c r="J160" s="149">
        <f t="shared" si="20"/>
        <v>0</v>
      </c>
      <c r="K160" s="145" t="s">
        <v>114</v>
      </c>
      <c r="L160" s="150"/>
      <c r="M160" s="151" t="s">
        <v>3</v>
      </c>
      <c r="N160" s="152" t="s">
        <v>40</v>
      </c>
      <c r="O160" s="51"/>
      <c r="P160" s="139">
        <f t="shared" si="21"/>
        <v>0</v>
      </c>
      <c r="Q160" s="139">
        <v>0</v>
      </c>
      <c r="R160" s="139">
        <f t="shared" si="22"/>
        <v>0</v>
      </c>
      <c r="S160" s="139">
        <v>0</v>
      </c>
      <c r="T160" s="140">
        <f t="shared" si="23"/>
        <v>0</v>
      </c>
      <c r="U160" s="30"/>
      <c r="V160" s="30"/>
      <c r="W160" s="30"/>
      <c r="X160" s="30"/>
      <c r="Y160" s="30"/>
      <c r="Z160" s="30"/>
      <c r="AA160" s="30"/>
      <c r="AB160" s="30"/>
      <c r="AC160" s="30"/>
      <c r="AD160" s="30"/>
      <c r="AE160" s="30"/>
      <c r="AR160" s="141" t="s">
        <v>121</v>
      </c>
      <c r="AT160" s="141" t="s">
        <v>118</v>
      </c>
      <c r="AU160" s="141" t="s">
        <v>76</v>
      </c>
      <c r="AY160" s="15" t="s">
        <v>109</v>
      </c>
      <c r="BE160" s="142">
        <f t="shared" si="24"/>
        <v>0</v>
      </c>
      <c r="BF160" s="142">
        <f t="shared" si="25"/>
        <v>0</v>
      </c>
      <c r="BG160" s="142">
        <f t="shared" si="26"/>
        <v>0</v>
      </c>
      <c r="BH160" s="142">
        <f t="shared" si="27"/>
        <v>0</v>
      </c>
      <c r="BI160" s="142">
        <f t="shared" si="28"/>
        <v>0</v>
      </c>
      <c r="BJ160" s="15" t="s">
        <v>76</v>
      </c>
      <c r="BK160" s="142">
        <f t="shared" si="29"/>
        <v>0</v>
      </c>
      <c r="BL160" s="15" t="s">
        <v>121</v>
      </c>
      <c r="BM160" s="141" t="s">
        <v>428</v>
      </c>
    </row>
    <row r="161" spans="1:65" s="2" customFormat="1" ht="16.5" customHeight="1">
      <c r="A161" s="30"/>
      <c r="B161" s="129"/>
      <c r="C161" s="130" t="s">
        <v>429</v>
      </c>
      <c r="D161" s="130" t="s">
        <v>110</v>
      </c>
      <c r="E161" s="131" t="s">
        <v>430</v>
      </c>
      <c r="F161" s="132" t="s">
        <v>431</v>
      </c>
      <c r="G161" s="133" t="s">
        <v>113</v>
      </c>
      <c r="H161" s="134">
        <v>110</v>
      </c>
      <c r="I161" s="135"/>
      <c r="J161" s="136">
        <f t="shared" si="20"/>
        <v>0</v>
      </c>
      <c r="K161" s="132" t="s">
        <v>114</v>
      </c>
      <c r="L161" s="31"/>
      <c r="M161" s="137" t="s">
        <v>3</v>
      </c>
      <c r="N161" s="138" t="s">
        <v>40</v>
      </c>
      <c r="O161" s="51"/>
      <c r="P161" s="139">
        <f t="shared" si="21"/>
        <v>0</v>
      </c>
      <c r="Q161" s="139">
        <v>0</v>
      </c>
      <c r="R161" s="139">
        <f t="shared" si="22"/>
        <v>0</v>
      </c>
      <c r="S161" s="139">
        <v>0</v>
      </c>
      <c r="T161" s="140">
        <f t="shared" si="23"/>
        <v>0</v>
      </c>
      <c r="U161" s="30"/>
      <c r="V161" s="30"/>
      <c r="W161" s="30"/>
      <c r="X161" s="30"/>
      <c r="Y161" s="30"/>
      <c r="Z161" s="30"/>
      <c r="AA161" s="30"/>
      <c r="AB161" s="30"/>
      <c r="AC161" s="30"/>
      <c r="AD161" s="30"/>
      <c r="AE161" s="30"/>
      <c r="AR161" s="141" t="s">
        <v>115</v>
      </c>
      <c r="AT161" s="141" t="s">
        <v>110</v>
      </c>
      <c r="AU161" s="141" t="s">
        <v>76</v>
      </c>
      <c r="AY161" s="15" t="s">
        <v>109</v>
      </c>
      <c r="BE161" s="142">
        <f t="shared" si="24"/>
        <v>0</v>
      </c>
      <c r="BF161" s="142">
        <f t="shared" si="25"/>
        <v>0</v>
      </c>
      <c r="BG161" s="142">
        <f t="shared" si="26"/>
        <v>0</v>
      </c>
      <c r="BH161" s="142">
        <f t="shared" si="27"/>
        <v>0</v>
      </c>
      <c r="BI161" s="142">
        <f t="shared" si="28"/>
        <v>0</v>
      </c>
      <c r="BJ161" s="15" t="s">
        <v>76</v>
      </c>
      <c r="BK161" s="142">
        <f t="shared" si="29"/>
        <v>0</v>
      </c>
      <c r="BL161" s="15" t="s">
        <v>115</v>
      </c>
      <c r="BM161" s="141" t="s">
        <v>432</v>
      </c>
    </row>
    <row r="162" spans="1:65" s="2" customFormat="1" ht="16.5" customHeight="1">
      <c r="A162" s="30"/>
      <c r="B162" s="129"/>
      <c r="C162" s="143" t="s">
        <v>433</v>
      </c>
      <c r="D162" s="143" t="s">
        <v>118</v>
      </c>
      <c r="E162" s="144" t="s">
        <v>434</v>
      </c>
      <c r="F162" s="145" t="s">
        <v>435</v>
      </c>
      <c r="G162" s="146" t="s">
        <v>113</v>
      </c>
      <c r="H162" s="147">
        <v>110</v>
      </c>
      <c r="I162" s="148"/>
      <c r="J162" s="149">
        <f t="shared" si="20"/>
        <v>0</v>
      </c>
      <c r="K162" s="145" t="s">
        <v>114</v>
      </c>
      <c r="L162" s="150"/>
      <c r="M162" s="151" t="s">
        <v>3</v>
      </c>
      <c r="N162" s="152" t="s">
        <v>40</v>
      </c>
      <c r="O162" s="51"/>
      <c r="P162" s="139">
        <f t="shared" si="21"/>
        <v>0</v>
      </c>
      <c r="Q162" s="139">
        <v>0</v>
      </c>
      <c r="R162" s="139">
        <f t="shared" si="22"/>
        <v>0</v>
      </c>
      <c r="S162" s="139">
        <v>0</v>
      </c>
      <c r="T162" s="140">
        <f t="shared" si="23"/>
        <v>0</v>
      </c>
      <c r="U162" s="30"/>
      <c r="V162" s="30"/>
      <c r="W162" s="30"/>
      <c r="X162" s="30"/>
      <c r="Y162" s="30"/>
      <c r="Z162" s="30"/>
      <c r="AA162" s="30"/>
      <c r="AB162" s="30"/>
      <c r="AC162" s="30"/>
      <c r="AD162" s="30"/>
      <c r="AE162" s="30"/>
      <c r="AR162" s="141" t="s">
        <v>121</v>
      </c>
      <c r="AT162" s="141" t="s">
        <v>118</v>
      </c>
      <c r="AU162" s="141" t="s">
        <v>76</v>
      </c>
      <c r="AY162" s="15" t="s">
        <v>109</v>
      </c>
      <c r="BE162" s="142">
        <f t="shared" si="24"/>
        <v>0</v>
      </c>
      <c r="BF162" s="142">
        <f t="shared" si="25"/>
        <v>0</v>
      </c>
      <c r="BG162" s="142">
        <f t="shared" si="26"/>
        <v>0</v>
      </c>
      <c r="BH162" s="142">
        <f t="shared" si="27"/>
        <v>0</v>
      </c>
      <c r="BI162" s="142">
        <f t="shared" si="28"/>
        <v>0</v>
      </c>
      <c r="BJ162" s="15" t="s">
        <v>76</v>
      </c>
      <c r="BK162" s="142">
        <f t="shared" si="29"/>
        <v>0</v>
      </c>
      <c r="BL162" s="15" t="s">
        <v>121</v>
      </c>
      <c r="BM162" s="141" t="s">
        <v>436</v>
      </c>
    </row>
    <row r="163" spans="1:65" s="2" customFormat="1" ht="16.5" customHeight="1">
      <c r="A163" s="30"/>
      <c r="B163" s="129"/>
      <c r="C163" s="130" t="s">
        <v>437</v>
      </c>
      <c r="D163" s="130" t="s">
        <v>110</v>
      </c>
      <c r="E163" s="131" t="s">
        <v>438</v>
      </c>
      <c r="F163" s="132" t="s">
        <v>439</v>
      </c>
      <c r="G163" s="133" t="s">
        <v>113</v>
      </c>
      <c r="H163" s="134">
        <v>10</v>
      </c>
      <c r="I163" s="135"/>
      <c r="J163" s="136">
        <f t="shared" si="20"/>
        <v>0</v>
      </c>
      <c r="K163" s="132" t="s">
        <v>114</v>
      </c>
      <c r="L163" s="31"/>
      <c r="M163" s="137" t="s">
        <v>3</v>
      </c>
      <c r="N163" s="138" t="s">
        <v>40</v>
      </c>
      <c r="O163" s="51"/>
      <c r="P163" s="139">
        <f t="shared" si="21"/>
        <v>0</v>
      </c>
      <c r="Q163" s="139">
        <v>0</v>
      </c>
      <c r="R163" s="139">
        <f t="shared" si="22"/>
        <v>0</v>
      </c>
      <c r="S163" s="139">
        <v>0</v>
      </c>
      <c r="T163" s="140">
        <f t="shared" si="23"/>
        <v>0</v>
      </c>
      <c r="U163" s="30"/>
      <c r="V163" s="30"/>
      <c r="W163" s="30"/>
      <c r="X163" s="30"/>
      <c r="Y163" s="30"/>
      <c r="Z163" s="30"/>
      <c r="AA163" s="30"/>
      <c r="AB163" s="30"/>
      <c r="AC163" s="30"/>
      <c r="AD163" s="30"/>
      <c r="AE163" s="30"/>
      <c r="AR163" s="141" t="s">
        <v>115</v>
      </c>
      <c r="AT163" s="141" t="s">
        <v>110</v>
      </c>
      <c r="AU163" s="141" t="s">
        <v>76</v>
      </c>
      <c r="AY163" s="15" t="s">
        <v>109</v>
      </c>
      <c r="BE163" s="142">
        <f t="shared" si="24"/>
        <v>0</v>
      </c>
      <c r="BF163" s="142">
        <f t="shared" si="25"/>
        <v>0</v>
      </c>
      <c r="BG163" s="142">
        <f t="shared" si="26"/>
        <v>0</v>
      </c>
      <c r="BH163" s="142">
        <f t="shared" si="27"/>
        <v>0</v>
      </c>
      <c r="BI163" s="142">
        <f t="shared" si="28"/>
        <v>0</v>
      </c>
      <c r="BJ163" s="15" t="s">
        <v>76</v>
      </c>
      <c r="BK163" s="142">
        <f t="shared" si="29"/>
        <v>0</v>
      </c>
      <c r="BL163" s="15" t="s">
        <v>115</v>
      </c>
      <c r="BM163" s="141" t="s">
        <v>440</v>
      </c>
    </row>
    <row r="164" spans="1:65" s="2" customFormat="1" ht="16.5" customHeight="1">
      <c r="A164" s="30"/>
      <c r="B164" s="129"/>
      <c r="C164" s="143" t="s">
        <v>441</v>
      </c>
      <c r="D164" s="143" t="s">
        <v>118</v>
      </c>
      <c r="E164" s="144" t="s">
        <v>442</v>
      </c>
      <c r="F164" s="145" t="s">
        <v>443</v>
      </c>
      <c r="G164" s="146" t="s">
        <v>113</v>
      </c>
      <c r="H164" s="147">
        <v>10</v>
      </c>
      <c r="I164" s="148"/>
      <c r="J164" s="149">
        <f t="shared" si="20"/>
        <v>0</v>
      </c>
      <c r="K164" s="145" t="s">
        <v>114</v>
      </c>
      <c r="L164" s="150"/>
      <c r="M164" s="151" t="s">
        <v>3</v>
      </c>
      <c r="N164" s="152" t="s">
        <v>40</v>
      </c>
      <c r="O164" s="51"/>
      <c r="P164" s="139">
        <f t="shared" si="21"/>
        <v>0</v>
      </c>
      <c r="Q164" s="139">
        <v>0</v>
      </c>
      <c r="R164" s="139">
        <f t="shared" si="22"/>
        <v>0</v>
      </c>
      <c r="S164" s="139">
        <v>0</v>
      </c>
      <c r="T164" s="140">
        <f t="shared" si="23"/>
        <v>0</v>
      </c>
      <c r="U164" s="30"/>
      <c r="V164" s="30"/>
      <c r="W164" s="30"/>
      <c r="X164" s="30"/>
      <c r="Y164" s="30"/>
      <c r="Z164" s="30"/>
      <c r="AA164" s="30"/>
      <c r="AB164" s="30"/>
      <c r="AC164" s="30"/>
      <c r="AD164" s="30"/>
      <c r="AE164" s="30"/>
      <c r="AR164" s="141" t="s">
        <v>121</v>
      </c>
      <c r="AT164" s="141" t="s">
        <v>118</v>
      </c>
      <c r="AU164" s="141" t="s">
        <v>76</v>
      </c>
      <c r="AY164" s="15" t="s">
        <v>109</v>
      </c>
      <c r="BE164" s="142">
        <f t="shared" si="24"/>
        <v>0</v>
      </c>
      <c r="BF164" s="142">
        <f t="shared" si="25"/>
        <v>0</v>
      </c>
      <c r="BG164" s="142">
        <f t="shared" si="26"/>
        <v>0</v>
      </c>
      <c r="BH164" s="142">
        <f t="shared" si="27"/>
        <v>0</v>
      </c>
      <c r="BI164" s="142">
        <f t="shared" si="28"/>
        <v>0</v>
      </c>
      <c r="BJ164" s="15" t="s">
        <v>76</v>
      </c>
      <c r="BK164" s="142">
        <f t="shared" si="29"/>
        <v>0</v>
      </c>
      <c r="BL164" s="15" t="s">
        <v>121</v>
      </c>
      <c r="BM164" s="141" t="s">
        <v>444</v>
      </c>
    </row>
    <row r="165" spans="1:65" s="2" customFormat="1" ht="16.5" customHeight="1">
      <c r="A165" s="30"/>
      <c r="B165" s="129"/>
      <c r="C165" s="130" t="s">
        <v>445</v>
      </c>
      <c r="D165" s="130" t="s">
        <v>110</v>
      </c>
      <c r="E165" s="131" t="s">
        <v>446</v>
      </c>
      <c r="F165" s="132" t="s">
        <v>447</v>
      </c>
      <c r="G165" s="133" t="s">
        <v>113</v>
      </c>
      <c r="H165" s="134">
        <v>15</v>
      </c>
      <c r="I165" s="135"/>
      <c r="J165" s="136">
        <f t="shared" si="20"/>
        <v>0</v>
      </c>
      <c r="K165" s="132" t="s">
        <v>114</v>
      </c>
      <c r="L165" s="31"/>
      <c r="M165" s="137" t="s">
        <v>3</v>
      </c>
      <c r="N165" s="138" t="s">
        <v>40</v>
      </c>
      <c r="O165" s="51"/>
      <c r="P165" s="139">
        <f t="shared" si="21"/>
        <v>0</v>
      </c>
      <c r="Q165" s="139">
        <v>0</v>
      </c>
      <c r="R165" s="139">
        <f t="shared" si="22"/>
        <v>0</v>
      </c>
      <c r="S165" s="139">
        <v>0</v>
      </c>
      <c r="T165" s="140">
        <f t="shared" si="23"/>
        <v>0</v>
      </c>
      <c r="U165" s="30"/>
      <c r="V165" s="30"/>
      <c r="W165" s="30"/>
      <c r="X165" s="30"/>
      <c r="Y165" s="30"/>
      <c r="Z165" s="30"/>
      <c r="AA165" s="30"/>
      <c r="AB165" s="30"/>
      <c r="AC165" s="30"/>
      <c r="AD165" s="30"/>
      <c r="AE165" s="30"/>
      <c r="AR165" s="141" t="s">
        <v>115</v>
      </c>
      <c r="AT165" s="141" t="s">
        <v>110</v>
      </c>
      <c r="AU165" s="141" t="s">
        <v>76</v>
      </c>
      <c r="AY165" s="15" t="s">
        <v>109</v>
      </c>
      <c r="BE165" s="142">
        <f t="shared" si="24"/>
        <v>0</v>
      </c>
      <c r="BF165" s="142">
        <f t="shared" si="25"/>
        <v>0</v>
      </c>
      <c r="BG165" s="142">
        <f t="shared" si="26"/>
        <v>0</v>
      </c>
      <c r="BH165" s="142">
        <f t="shared" si="27"/>
        <v>0</v>
      </c>
      <c r="BI165" s="142">
        <f t="shared" si="28"/>
        <v>0</v>
      </c>
      <c r="BJ165" s="15" t="s">
        <v>76</v>
      </c>
      <c r="BK165" s="142">
        <f t="shared" si="29"/>
        <v>0</v>
      </c>
      <c r="BL165" s="15" t="s">
        <v>115</v>
      </c>
      <c r="BM165" s="141" t="s">
        <v>448</v>
      </c>
    </row>
    <row r="166" spans="1:65" s="2" customFormat="1" ht="16.5" customHeight="1">
      <c r="A166" s="30"/>
      <c r="B166" s="129"/>
      <c r="C166" s="143" t="s">
        <v>449</v>
      </c>
      <c r="D166" s="143" t="s">
        <v>118</v>
      </c>
      <c r="E166" s="144" t="s">
        <v>450</v>
      </c>
      <c r="F166" s="145" t="s">
        <v>451</v>
      </c>
      <c r="G166" s="146" t="s">
        <v>113</v>
      </c>
      <c r="H166" s="147">
        <v>15</v>
      </c>
      <c r="I166" s="148"/>
      <c r="J166" s="149">
        <f t="shared" si="20"/>
        <v>0</v>
      </c>
      <c r="K166" s="145" t="s">
        <v>114</v>
      </c>
      <c r="L166" s="150"/>
      <c r="M166" s="151" t="s">
        <v>3</v>
      </c>
      <c r="N166" s="152" t="s">
        <v>40</v>
      </c>
      <c r="O166" s="51"/>
      <c r="P166" s="139">
        <f t="shared" si="21"/>
        <v>0</v>
      </c>
      <c r="Q166" s="139">
        <v>0</v>
      </c>
      <c r="R166" s="139">
        <f t="shared" si="22"/>
        <v>0</v>
      </c>
      <c r="S166" s="139">
        <v>0</v>
      </c>
      <c r="T166" s="140">
        <f t="shared" si="23"/>
        <v>0</v>
      </c>
      <c r="U166" s="30"/>
      <c r="V166" s="30"/>
      <c r="W166" s="30"/>
      <c r="X166" s="30"/>
      <c r="Y166" s="30"/>
      <c r="Z166" s="30"/>
      <c r="AA166" s="30"/>
      <c r="AB166" s="30"/>
      <c r="AC166" s="30"/>
      <c r="AD166" s="30"/>
      <c r="AE166" s="30"/>
      <c r="AR166" s="141" t="s">
        <v>121</v>
      </c>
      <c r="AT166" s="141" t="s">
        <v>118</v>
      </c>
      <c r="AU166" s="141" t="s">
        <v>76</v>
      </c>
      <c r="AY166" s="15" t="s">
        <v>109</v>
      </c>
      <c r="BE166" s="142">
        <f t="shared" si="24"/>
        <v>0</v>
      </c>
      <c r="BF166" s="142">
        <f t="shared" si="25"/>
        <v>0</v>
      </c>
      <c r="BG166" s="142">
        <f t="shared" si="26"/>
        <v>0</v>
      </c>
      <c r="BH166" s="142">
        <f t="shared" si="27"/>
        <v>0</v>
      </c>
      <c r="BI166" s="142">
        <f t="shared" si="28"/>
        <v>0</v>
      </c>
      <c r="BJ166" s="15" t="s">
        <v>76</v>
      </c>
      <c r="BK166" s="142">
        <f t="shared" si="29"/>
        <v>0</v>
      </c>
      <c r="BL166" s="15" t="s">
        <v>121</v>
      </c>
      <c r="BM166" s="141" t="s">
        <v>452</v>
      </c>
    </row>
    <row r="167" spans="1:65" s="2" customFormat="1" ht="16.5" customHeight="1">
      <c r="A167" s="30"/>
      <c r="B167" s="129"/>
      <c r="C167" s="130" t="s">
        <v>453</v>
      </c>
      <c r="D167" s="130" t="s">
        <v>110</v>
      </c>
      <c r="E167" s="131" t="s">
        <v>454</v>
      </c>
      <c r="F167" s="132" t="s">
        <v>455</v>
      </c>
      <c r="G167" s="133" t="s">
        <v>113</v>
      </c>
      <c r="H167" s="134">
        <v>10</v>
      </c>
      <c r="I167" s="135"/>
      <c r="J167" s="136">
        <f t="shared" si="20"/>
        <v>0</v>
      </c>
      <c r="K167" s="132" t="s">
        <v>114</v>
      </c>
      <c r="L167" s="31"/>
      <c r="M167" s="137" t="s">
        <v>3</v>
      </c>
      <c r="N167" s="138" t="s">
        <v>40</v>
      </c>
      <c r="O167" s="51"/>
      <c r="P167" s="139">
        <f t="shared" si="21"/>
        <v>0</v>
      </c>
      <c r="Q167" s="139">
        <v>0</v>
      </c>
      <c r="R167" s="139">
        <f t="shared" si="22"/>
        <v>0</v>
      </c>
      <c r="S167" s="139">
        <v>0</v>
      </c>
      <c r="T167" s="140">
        <f t="shared" si="23"/>
        <v>0</v>
      </c>
      <c r="U167" s="30"/>
      <c r="V167" s="30"/>
      <c r="W167" s="30"/>
      <c r="X167" s="30"/>
      <c r="Y167" s="30"/>
      <c r="Z167" s="30"/>
      <c r="AA167" s="30"/>
      <c r="AB167" s="30"/>
      <c r="AC167" s="30"/>
      <c r="AD167" s="30"/>
      <c r="AE167" s="30"/>
      <c r="AR167" s="141" t="s">
        <v>381</v>
      </c>
      <c r="AT167" s="141" t="s">
        <v>110</v>
      </c>
      <c r="AU167" s="141" t="s">
        <v>76</v>
      </c>
      <c r="AY167" s="15" t="s">
        <v>109</v>
      </c>
      <c r="BE167" s="142">
        <f t="shared" si="24"/>
        <v>0</v>
      </c>
      <c r="BF167" s="142">
        <f t="shared" si="25"/>
        <v>0</v>
      </c>
      <c r="BG167" s="142">
        <f t="shared" si="26"/>
        <v>0</v>
      </c>
      <c r="BH167" s="142">
        <f t="shared" si="27"/>
        <v>0</v>
      </c>
      <c r="BI167" s="142">
        <f t="shared" si="28"/>
        <v>0</v>
      </c>
      <c r="BJ167" s="15" t="s">
        <v>76</v>
      </c>
      <c r="BK167" s="142">
        <f t="shared" si="29"/>
        <v>0</v>
      </c>
      <c r="BL167" s="15" t="s">
        <v>381</v>
      </c>
      <c r="BM167" s="141" t="s">
        <v>456</v>
      </c>
    </row>
    <row r="168" spans="1:65" s="2" customFormat="1" ht="16.5" customHeight="1">
      <c r="A168" s="30"/>
      <c r="B168" s="129"/>
      <c r="C168" s="143" t="s">
        <v>457</v>
      </c>
      <c r="D168" s="143" t="s">
        <v>118</v>
      </c>
      <c r="E168" s="144" t="s">
        <v>458</v>
      </c>
      <c r="F168" s="145" t="s">
        <v>459</v>
      </c>
      <c r="G168" s="146" t="s">
        <v>113</v>
      </c>
      <c r="H168" s="147">
        <v>10</v>
      </c>
      <c r="I168" s="148"/>
      <c r="J168" s="149">
        <f t="shared" si="20"/>
        <v>0</v>
      </c>
      <c r="K168" s="145" t="s">
        <v>114</v>
      </c>
      <c r="L168" s="150"/>
      <c r="M168" s="151" t="s">
        <v>3</v>
      </c>
      <c r="N168" s="152" t="s">
        <v>40</v>
      </c>
      <c r="O168" s="51"/>
      <c r="P168" s="139">
        <f t="shared" si="21"/>
        <v>0</v>
      </c>
      <c r="Q168" s="139">
        <v>0</v>
      </c>
      <c r="R168" s="139">
        <f t="shared" si="22"/>
        <v>0</v>
      </c>
      <c r="S168" s="139">
        <v>0</v>
      </c>
      <c r="T168" s="140">
        <f t="shared" si="23"/>
        <v>0</v>
      </c>
      <c r="U168" s="30"/>
      <c r="V168" s="30"/>
      <c r="W168" s="30"/>
      <c r="X168" s="30"/>
      <c r="Y168" s="30"/>
      <c r="Z168" s="30"/>
      <c r="AA168" s="30"/>
      <c r="AB168" s="30"/>
      <c r="AC168" s="30"/>
      <c r="AD168" s="30"/>
      <c r="AE168" s="30"/>
      <c r="AR168" s="141" t="s">
        <v>121</v>
      </c>
      <c r="AT168" s="141" t="s">
        <v>118</v>
      </c>
      <c r="AU168" s="141" t="s">
        <v>76</v>
      </c>
      <c r="AY168" s="15" t="s">
        <v>109</v>
      </c>
      <c r="BE168" s="142">
        <f t="shared" si="24"/>
        <v>0</v>
      </c>
      <c r="BF168" s="142">
        <f t="shared" si="25"/>
        <v>0</v>
      </c>
      <c r="BG168" s="142">
        <f t="shared" si="26"/>
        <v>0</v>
      </c>
      <c r="BH168" s="142">
        <f t="shared" si="27"/>
        <v>0</v>
      </c>
      <c r="BI168" s="142">
        <f t="shared" si="28"/>
        <v>0</v>
      </c>
      <c r="BJ168" s="15" t="s">
        <v>76</v>
      </c>
      <c r="BK168" s="142">
        <f t="shared" si="29"/>
        <v>0</v>
      </c>
      <c r="BL168" s="15" t="s">
        <v>121</v>
      </c>
      <c r="BM168" s="141" t="s">
        <v>460</v>
      </c>
    </row>
    <row r="169" spans="1:65" s="2" customFormat="1" ht="16.5" customHeight="1">
      <c r="A169" s="30"/>
      <c r="B169" s="129"/>
      <c r="C169" s="130" t="s">
        <v>461</v>
      </c>
      <c r="D169" s="130" t="s">
        <v>110</v>
      </c>
      <c r="E169" s="131" t="s">
        <v>462</v>
      </c>
      <c r="F169" s="132" t="s">
        <v>463</v>
      </c>
      <c r="G169" s="133" t="s">
        <v>113</v>
      </c>
      <c r="H169" s="134">
        <v>4</v>
      </c>
      <c r="I169" s="135"/>
      <c r="J169" s="136">
        <f t="shared" si="20"/>
        <v>0</v>
      </c>
      <c r="K169" s="132" t="s">
        <v>114</v>
      </c>
      <c r="L169" s="31"/>
      <c r="M169" s="137" t="s">
        <v>3</v>
      </c>
      <c r="N169" s="138" t="s">
        <v>40</v>
      </c>
      <c r="O169" s="51"/>
      <c r="P169" s="139">
        <f t="shared" si="21"/>
        <v>0</v>
      </c>
      <c r="Q169" s="139">
        <v>0</v>
      </c>
      <c r="R169" s="139">
        <f t="shared" si="22"/>
        <v>0</v>
      </c>
      <c r="S169" s="139">
        <v>0</v>
      </c>
      <c r="T169" s="140">
        <f t="shared" si="23"/>
        <v>0</v>
      </c>
      <c r="U169" s="30"/>
      <c r="V169" s="30"/>
      <c r="W169" s="30"/>
      <c r="X169" s="30"/>
      <c r="Y169" s="30"/>
      <c r="Z169" s="30"/>
      <c r="AA169" s="30"/>
      <c r="AB169" s="30"/>
      <c r="AC169" s="30"/>
      <c r="AD169" s="30"/>
      <c r="AE169" s="30"/>
      <c r="AR169" s="141" t="s">
        <v>115</v>
      </c>
      <c r="AT169" s="141" t="s">
        <v>110</v>
      </c>
      <c r="AU169" s="141" t="s">
        <v>76</v>
      </c>
      <c r="AY169" s="15" t="s">
        <v>109</v>
      </c>
      <c r="BE169" s="142">
        <f t="shared" si="24"/>
        <v>0</v>
      </c>
      <c r="BF169" s="142">
        <f t="shared" si="25"/>
        <v>0</v>
      </c>
      <c r="BG169" s="142">
        <f t="shared" si="26"/>
        <v>0</v>
      </c>
      <c r="BH169" s="142">
        <f t="shared" si="27"/>
        <v>0</v>
      </c>
      <c r="BI169" s="142">
        <f t="shared" si="28"/>
        <v>0</v>
      </c>
      <c r="BJ169" s="15" t="s">
        <v>76</v>
      </c>
      <c r="BK169" s="142">
        <f t="shared" si="29"/>
        <v>0</v>
      </c>
      <c r="BL169" s="15" t="s">
        <v>115</v>
      </c>
      <c r="BM169" s="141" t="s">
        <v>464</v>
      </c>
    </row>
    <row r="170" spans="1:65" s="2" customFormat="1" ht="16.5" customHeight="1">
      <c r="A170" s="30"/>
      <c r="B170" s="129"/>
      <c r="C170" s="143" t="s">
        <v>465</v>
      </c>
      <c r="D170" s="143" t="s">
        <v>118</v>
      </c>
      <c r="E170" s="144" t="s">
        <v>466</v>
      </c>
      <c r="F170" s="145" t="s">
        <v>467</v>
      </c>
      <c r="G170" s="146" t="s">
        <v>113</v>
      </c>
      <c r="H170" s="147">
        <v>4</v>
      </c>
      <c r="I170" s="148"/>
      <c r="J170" s="149">
        <f t="shared" si="20"/>
        <v>0</v>
      </c>
      <c r="K170" s="145" t="s">
        <v>114</v>
      </c>
      <c r="L170" s="150"/>
      <c r="M170" s="151" t="s">
        <v>3</v>
      </c>
      <c r="N170" s="152" t="s">
        <v>40</v>
      </c>
      <c r="O170" s="51"/>
      <c r="P170" s="139">
        <f t="shared" si="21"/>
        <v>0</v>
      </c>
      <c r="Q170" s="139">
        <v>0</v>
      </c>
      <c r="R170" s="139">
        <f t="shared" si="22"/>
        <v>0</v>
      </c>
      <c r="S170" s="139">
        <v>0</v>
      </c>
      <c r="T170" s="140">
        <f t="shared" si="23"/>
        <v>0</v>
      </c>
      <c r="U170" s="30"/>
      <c r="V170" s="30"/>
      <c r="W170" s="30"/>
      <c r="X170" s="30"/>
      <c r="Y170" s="30"/>
      <c r="Z170" s="30"/>
      <c r="AA170" s="30"/>
      <c r="AB170" s="30"/>
      <c r="AC170" s="30"/>
      <c r="AD170" s="30"/>
      <c r="AE170" s="30"/>
      <c r="AR170" s="141" t="s">
        <v>121</v>
      </c>
      <c r="AT170" s="141" t="s">
        <v>118</v>
      </c>
      <c r="AU170" s="141" t="s">
        <v>76</v>
      </c>
      <c r="AY170" s="15" t="s">
        <v>109</v>
      </c>
      <c r="BE170" s="142">
        <f t="shared" si="24"/>
        <v>0</v>
      </c>
      <c r="BF170" s="142">
        <f t="shared" si="25"/>
        <v>0</v>
      </c>
      <c r="BG170" s="142">
        <f t="shared" si="26"/>
        <v>0</v>
      </c>
      <c r="BH170" s="142">
        <f t="shared" si="27"/>
        <v>0</v>
      </c>
      <c r="BI170" s="142">
        <f t="shared" si="28"/>
        <v>0</v>
      </c>
      <c r="BJ170" s="15" t="s">
        <v>76</v>
      </c>
      <c r="BK170" s="142">
        <f t="shared" si="29"/>
        <v>0</v>
      </c>
      <c r="BL170" s="15" t="s">
        <v>121</v>
      </c>
      <c r="BM170" s="141" t="s">
        <v>468</v>
      </c>
    </row>
    <row r="171" spans="1:65" s="2" customFormat="1" ht="16.5" customHeight="1">
      <c r="A171" s="30"/>
      <c r="B171" s="129"/>
      <c r="C171" s="130" t="s">
        <v>469</v>
      </c>
      <c r="D171" s="130" t="s">
        <v>110</v>
      </c>
      <c r="E171" s="131" t="s">
        <v>470</v>
      </c>
      <c r="F171" s="132" t="s">
        <v>471</v>
      </c>
      <c r="G171" s="133" t="s">
        <v>113</v>
      </c>
      <c r="H171" s="134">
        <v>119</v>
      </c>
      <c r="I171" s="135"/>
      <c r="J171" s="136">
        <f t="shared" si="20"/>
        <v>0</v>
      </c>
      <c r="K171" s="132" t="s">
        <v>114</v>
      </c>
      <c r="L171" s="31"/>
      <c r="M171" s="137" t="s">
        <v>3</v>
      </c>
      <c r="N171" s="138" t="s">
        <v>40</v>
      </c>
      <c r="O171" s="51"/>
      <c r="P171" s="139">
        <f t="shared" si="21"/>
        <v>0</v>
      </c>
      <c r="Q171" s="139">
        <v>0</v>
      </c>
      <c r="R171" s="139">
        <f t="shared" si="22"/>
        <v>0</v>
      </c>
      <c r="S171" s="139">
        <v>0</v>
      </c>
      <c r="T171" s="140">
        <f t="shared" si="23"/>
        <v>0</v>
      </c>
      <c r="U171" s="30"/>
      <c r="V171" s="30"/>
      <c r="W171" s="30"/>
      <c r="X171" s="30"/>
      <c r="Y171" s="30"/>
      <c r="Z171" s="30"/>
      <c r="AA171" s="30"/>
      <c r="AB171" s="30"/>
      <c r="AC171" s="30"/>
      <c r="AD171" s="30"/>
      <c r="AE171" s="30"/>
      <c r="AR171" s="141" t="s">
        <v>115</v>
      </c>
      <c r="AT171" s="141" t="s">
        <v>110</v>
      </c>
      <c r="AU171" s="141" t="s">
        <v>76</v>
      </c>
      <c r="AY171" s="15" t="s">
        <v>109</v>
      </c>
      <c r="BE171" s="142">
        <f t="shared" si="24"/>
        <v>0</v>
      </c>
      <c r="BF171" s="142">
        <f t="shared" si="25"/>
        <v>0</v>
      </c>
      <c r="BG171" s="142">
        <f t="shared" si="26"/>
        <v>0</v>
      </c>
      <c r="BH171" s="142">
        <f t="shared" si="27"/>
        <v>0</v>
      </c>
      <c r="BI171" s="142">
        <f t="shared" si="28"/>
        <v>0</v>
      </c>
      <c r="BJ171" s="15" t="s">
        <v>76</v>
      </c>
      <c r="BK171" s="142">
        <f t="shared" si="29"/>
        <v>0</v>
      </c>
      <c r="BL171" s="15" t="s">
        <v>115</v>
      </c>
      <c r="BM171" s="141" t="s">
        <v>472</v>
      </c>
    </row>
    <row r="172" spans="1:65" s="2" customFormat="1" ht="16.5" customHeight="1">
      <c r="A172" s="30"/>
      <c r="B172" s="129"/>
      <c r="C172" s="143" t="s">
        <v>473</v>
      </c>
      <c r="D172" s="143" t="s">
        <v>118</v>
      </c>
      <c r="E172" s="144" t="s">
        <v>474</v>
      </c>
      <c r="F172" s="145" t="s">
        <v>475</v>
      </c>
      <c r="G172" s="146" t="s">
        <v>113</v>
      </c>
      <c r="H172" s="147">
        <v>119</v>
      </c>
      <c r="I172" s="148"/>
      <c r="J172" s="149">
        <f t="shared" si="20"/>
        <v>0</v>
      </c>
      <c r="K172" s="145" t="s">
        <v>114</v>
      </c>
      <c r="L172" s="150"/>
      <c r="M172" s="151" t="s">
        <v>3</v>
      </c>
      <c r="N172" s="152" t="s">
        <v>40</v>
      </c>
      <c r="O172" s="51"/>
      <c r="P172" s="139">
        <f t="shared" si="21"/>
        <v>0</v>
      </c>
      <c r="Q172" s="139">
        <v>0</v>
      </c>
      <c r="R172" s="139">
        <f t="shared" si="22"/>
        <v>0</v>
      </c>
      <c r="S172" s="139">
        <v>0</v>
      </c>
      <c r="T172" s="140">
        <f t="shared" si="23"/>
        <v>0</v>
      </c>
      <c r="U172" s="30"/>
      <c r="V172" s="30"/>
      <c r="W172" s="30"/>
      <c r="X172" s="30"/>
      <c r="Y172" s="30"/>
      <c r="Z172" s="30"/>
      <c r="AA172" s="30"/>
      <c r="AB172" s="30"/>
      <c r="AC172" s="30"/>
      <c r="AD172" s="30"/>
      <c r="AE172" s="30"/>
      <c r="AR172" s="141" t="s">
        <v>121</v>
      </c>
      <c r="AT172" s="141" t="s">
        <v>118</v>
      </c>
      <c r="AU172" s="141" t="s">
        <v>76</v>
      </c>
      <c r="AY172" s="15" t="s">
        <v>109</v>
      </c>
      <c r="BE172" s="142">
        <f t="shared" si="24"/>
        <v>0</v>
      </c>
      <c r="BF172" s="142">
        <f t="shared" si="25"/>
        <v>0</v>
      </c>
      <c r="BG172" s="142">
        <f t="shared" si="26"/>
        <v>0</v>
      </c>
      <c r="BH172" s="142">
        <f t="shared" si="27"/>
        <v>0</v>
      </c>
      <c r="BI172" s="142">
        <f t="shared" si="28"/>
        <v>0</v>
      </c>
      <c r="BJ172" s="15" t="s">
        <v>76</v>
      </c>
      <c r="BK172" s="142">
        <f t="shared" si="29"/>
        <v>0</v>
      </c>
      <c r="BL172" s="15" t="s">
        <v>121</v>
      </c>
      <c r="BM172" s="141" t="s">
        <v>476</v>
      </c>
    </row>
    <row r="173" spans="1:65" s="2" customFormat="1" ht="16.5" customHeight="1">
      <c r="A173" s="30"/>
      <c r="B173" s="129"/>
      <c r="C173" s="130" t="s">
        <v>477</v>
      </c>
      <c r="D173" s="130" t="s">
        <v>110</v>
      </c>
      <c r="E173" s="131" t="s">
        <v>478</v>
      </c>
      <c r="F173" s="132" t="s">
        <v>479</v>
      </c>
      <c r="G173" s="133" t="s">
        <v>113</v>
      </c>
      <c r="H173" s="134">
        <v>220</v>
      </c>
      <c r="I173" s="135"/>
      <c r="J173" s="136">
        <f t="shared" si="20"/>
        <v>0</v>
      </c>
      <c r="K173" s="132" t="s">
        <v>114</v>
      </c>
      <c r="L173" s="31"/>
      <c r="M173" s="137" t="s">
        <v>3</v>
      </c>
      <c r="N173" s="138" t="s">
        <v>40</v>
      </c>
      <c r="O173" s="51"/>
      <c r="P173" s="139">
        <f t="shared" si="21"/>
        <v>0</v>
      </c>
      <c r="Q173" s="139">
        <v>0</v>
      </c>
      <c r="R173" s="139">
        <f t="shared" si="22"/>
        <v>0</v>
      </c>
      <c r="S173" s="139">
        <v>0</v>
      </c>
      <c r="T173" s="140">
        <f t="shared" si="23"/>
        <v>0</v>
      </c>
      <c r="U173" s="30"/>
      <c r="V173" s="30"/>
      <c r="W173" s="30"/>
      <c r="X173" s="30"/>
      <c r="Y173" s="30"/>
      <c r="Z173" s="30"/>
      <c r="AA173" s="30"/>
      <c r="AB173" s="30"/>
      <c r="AC173" s="30"/>
      <c r="AD173" s="30"/>
      <c r="AE173" s="30"/>
      <c r="AR173" s="141" t="s">
        <v>115</v>
      </c>
      <c r="AT173" s="141" t="s">
        <v>110</v>
      </c>
      <c r="AU173" s="141" t="s">
        <v>76</v>
      </c>
      <c r="AY173" s="15" t="s">
        <v>109</v>
      </c>
      <c r="BE173" s="142">
        <f t="shared" si="24"/>
        <v>0</v>
      </c>
      <c r="BF173" s="142">
        <f t="shared" si="25"/>
        <v>0</v>
      </c>
      <c r="BG173" s="142">
        <f t="shared" si="26"/>
        <v>0</v>
      </c>
      <c r="BH173" s="142">
        <f t="shared" si="27"/>
        <v>0</v>
      </c>
      <c r="BI173" s="142">
        <f t="shared" si="28"/>
        <v>0</v>
      </c>
      <c r="BJ173" s="15" t="s">
        <v>76</v>
      </c>
      <c r="BK173" s="142">
        <f t="shared" si="29"/>
        <v>0</v>
      </c>
      <c r="BL173" s="15" t="s">
        <v>115</v>
      </c>
      <c r="BM173" s="141" t="s">
        <v>480</v>
      </c>
    </row>
    <row r="174" spans="1:65" s="2" customFormat="1" ht="16.5" customHeight="1">
      <c r="A174" s="30"/>
      <c r="B174" s="129"/>
      <c r="C174" s="143" t="s">
        <v>481</v>
      </c>
      <c r="D174" s="143" t="s">
        <v>118</v>
      </c>
      <c r="E174" s="144" t="s">
        <v>482</v>
      </c>
      <c r="F174" s="145" t="s">
        <v>483</v>
      </c>
      <c r="G174" s="146" t="s">
        <v>113</v>
      </c>
      <c r="H174" s="147">
        <v>220</v>
      </c>
      <c r="I174" s="148"/>
      <c r="J174" s="149">
        <f t="shared" si="20"/>
        <v>0</v>
      </c>
      <c r="K174" s="145" t="s">
        <v>114</v>
      </c>
      <c r="L174" s="150"/>
      <c r="M174" s="151" t="s">
        <v>3</v>
      </c>
      <c r="N174" s="152" t="s">
        <v>40</v>
      </c>
      <c r="O174" s="51"/>
      <c r="P174" s="139">
        <f t="shared" si="21"/>
        <v>0</v>
      </c>
      <c r="Q174" s="139">
        <v>0</v>
      </c>
      <c r="R174" s="139">
        <f t="shared" si="22"/>
        <v>0</v>
      </c>
      <c r="S174" s="139">
        <v>0</v>
      </c>
      <c r="T174" s="140">
        <f t="shared" si="23"/>
        <v>0</v>
      </c>
      <c r="U174" s="30"/>
      <c r="V174" s="30"/>
      <c r="W174" s="30"/>
      <c r="X174" s="30"/>
      <c r="Y174" s="30"/>
      <c r="Z174" s="30"/>
      <c r="AA174" s="30"/>
      <c r="AB174" s="30"/>
      <c r="AC174" s="30"/>
      <c r="AD174" s="30"/>
      <c r="AE174" s="30"/>
      <c r="AR174" s="141" t="s">
        <v>121</v>
      </c>
      <c r="AT174" s="141" t="s">
        <v>118</v>
      </c>
      <c r="AU174" s="141" t="s">
        <v>76</v>
      </c>
      <c r="AY174" s="15" t="s">
        <v>109</v>
      </c>
      <c r="BE174" s="142">
        <f t="shared" si="24"/>
        <v>0</v>
      </c>
      <c r="BF174" s="142">
        <f t="shared" si="25"/>
        <v>0</v>
      </c>
      <c r="BG174" s="142">
        <f t="shared" si="26"/>
        <v>0</v>
      </c>
      <c r="BH174" s="142">
        <f t="shared" si="27"/>
        <v>0</v>
      </c>
      <c r="BI174" s="142">
        <f t="shared" si="28"/>
        <v>0</v>
      </c>
      <c r="BJ174" s="15" t="s">
        <v>76</v>
      </c>
      <c r="BK174" s="142">
        <f t="shared" si="29"/>
        <v>0</v>
      </c>
      <c r="BL174" s="15" t="s">
        <v>121</v>
      </c>
      <c r="BM174" s="141" t="s">
        <v>484</v>
      </c>
    </row>
    <row r="175" spans="1:65" s="2" customFormat="1" ht="16.5" customHeight="1">
      <c r="A175" s="30"/>
      <c r="B175" s="129"/>
      <c r="C175" s="130" t="s">
        <v>485</v>
      </c>
      <c r="D175" s="130" t="s">
        <v>110</v>
      </c>
      <c r="E175" s="131" t="s">
        <v>486</v>
      </c>
      <c r="F175" s="132" t="s">
        <v>487</v>
      </c>
      <c r="G175" s="133" t="s">
        <v>113</v>
      </c>
      <c r="H175" s="134">
        <v>8</v>
      </c>
      <c r="I175" s="135"/>
      <c r="J175" s="136">
        <f t="shared" si="20"/>
        <v>0</v>
      </c>
      <c r="K175" s="132" t="s">
        <v>114</v>
      </c>
      <c r="L175" s="31"/>
      <c r="M175" s="137" t="s">
        <v>3</v>
      </c>
      <c r="N175" s="138" t="s">
        <v>40</v>
      </c>
      <c r="O175" s="51"/>
      <c r="P175" s="139">
        <f t="shared" si="21"/>
        <v>0</v>
      </c>
      <c r="Q175" s="139">
        <v>0</v>
      </c>
      <c r="R175" s="139">
        <f t="shared" si="22"/>
        <v>0</v>
      </c>
      <c r="S175" s="139">
        <v>0</v>
      </c>
      <c r="T175" s="140">
        <f t="shared" si="23"/>
        <v>0</v>
      </c>
      <c r="U175" s="30"/>
      <c r="V175" s="30"/>
      <c r="W175" s="30"/>
      <c r="X175" s="30"/>
      <c r="Y175" s="30"/>
      <c r="Z175" s="30"/>
      <c r="AA175" s="30"/>
      <c r="AB175" s="30"/>
      <c r="AC175" s="30"/>
      <c r="AD175" s="30"/>
      <c r="AE175" s="30"/>
      <c r="AR175" s="141" t="s">
        <v>115</v>
      </c>
      <c r="AT175" s="141" t="s">
        <v>110</v>
      </c>
      <c r="AU175" s="141" t="s">
        <v>76</v>
      </c>
      <c r="AY175" s="15" t="s">
        <v>109</v>
      </c>
      <c r="BE175" s="142">
        <f t="shared" si="24"/>
        <v>0</v>
      </c>
      <c r="BF175" s="142">
        <f t="shared" si="25"/>
        <v>0</v>
      </c>
      <c r="BG175" s="142">
        <f t="shared" si="26"/>
        <v>0</v>
      </c>
      <c r="BH175" s="142">
        <f t="shared" si="27"/>
        <v>0</v>
      </c>
      <c r="BI175" s="142">
        <f t="shared" si="28"/>
        <v>0</v>
      </c>
      <c r="BJ175" s="15" t="s">
        <v>76</v>
      </c>
      <c r="BK175" s="142">
        <f t="shared" si="29"/>
        <v>0</v>
      </c>
      <c r="BL175" s="15" t="s">
        <v>115</v>
      </c>
      <c r="BM175" s="141" t="s">
        <v>488</v>
      </c>
    </row>
    <row r="176" spans="1:65" s="2" customFormat="1" ht="16.5" customHeight="1">
      <c r="A176" s="30"/>
      <c r="B176" s="129"/>
      <c r="C176" s="143" t="s">
        <v>489</v>
      </c>
      <c r="D176" s="143" t="s">
        <v>118</v>
      </c>
      <c r="E176" s="144" t="s">
        <v>490</v>
      </c>
      <c r="F176" s="145" t="s">
        <v>491</v>
      </c>
      <c r="G176" s="146" t="s">
        <v>113</v>
      </c>
      <c r="H176" s="147">
        <v>8</v>
      </c>
      <c r="I176" s="148"/>
      <c r="J176" s="149">
        <f t="shared" si="20"/>
        <v>0</v>
      </c>
      <c r="K176" s="145" t="s">
        <v>114</v>
      </c>
      <c r="L176" s="150"/>
      <c r="M176" s="151" t="s">
        <v>3</v>
      </c>
      <c r="N176" s="152" t="s">
        <v>40</v>
      </c>
      <c r="O176" s="51"/>
      <c r="P176" s="139">
        <f t="shared" si="21"/>
        <v>0</v>
      </c>
      <c r="Q176" s="139">
        <v>0</v>
      </c>
      <c r="R176" s="139">
        <f t="shared" si="22"/>
        <v>0</v>
      </c>
      <c r="S176" s="139">
        <v>0</v>
      </c>
      <c r="T176" s="140">
        <f t="shared" si="23"/>
        <v>0</v>
      </c>
      <c r="U176" s="30"/>
      <c r="V176" s="30"/>
      <c r="W176" s="30"/>
      <c r="X176" s="30"/>
      <c r="Y176" s="30"/>
      <c r="Z176" s="30"/>
      <c r="AA176" s="30"/>
      <c r="AB176" s="30"/>
      <c r="AC176" s="30"/>
      <c r="AD176" s="30"/>
      <c r="AE176" s="30"/>
      <c r="AR176" s="141" t="s">
        <v>121</v>
      </c>
      <c r="AT176" s="141" t="s">
        <v>118</v>
      </c>
      <c r="AU176" s="141" t="s">
        <v>76</v>
      </c>
      <c r="AY176" s="15" t="s">
        <v>109</v>
      </c>
      <c r="BE176" s="142">
        <f t="shared" si="24"/>
        <v>0</v>
      </c>
      <c r="BF176" s="142">
        <f t="shared" si="25"/>
        <v>0</v>
      </c>
      <c r="BG176" s="142">
        <f t="shared" si="26"/>
        <v>0</v>
      </c>
      <c r="BH176" s="142">
        <f t="shared" si="27"/>
        <v>0</v>
      </c>
      <c r="BI176" s="142">
        <f t="shared" si="28"/>
        <v>0</v>
      </c>
      <c r="BJ176" s="15" t="s">
        <v>76</v>
      </c>
      <c r="BK176" s="142">
        <f t="shared" si="29"/>
        <v>0</v>
      </c>
      <c r="BL176" s="15" t="s">
        <v>121</v>
      </c>
      <c r="BM176" s="141" t="s">
        <v>492</v>
      </c>
    </row>
    <row r="177" spans="1:65" s="2" customFormat="1" ht="24">
      <c r="A177" s="30"/>
      <c r="B177" s="129"/>
      <c r="C177" s="130" t="s">
        <v>493</v>
      </c>
      <c r="D177" s="130" t="s">
        <v>110</v>
      </c>
      <c r="E177" s="131" t="s">
        <v>494</v>
      </c>
      <c r="F177" s="132" t="s">
        <v>495</v>
      </c>
      <c r="G177" s="133" t="s">
        <v>113</v>
      </c>
      <c r="H177" s="134">
        <v>6</v>
      </c>
      <c r="I177" s="135"/>
      <c r="J177" s="136">
        <f t="shared" si="20"/>
        <v>0</v>
      </c>
      <c r="K177" s="132" t="s">
        <v>114</v>
      </c>
      <c r="L177" s="31"/>
      <c r="M177" s="137" t="s">
        <v>3</v>
      </c>
      <c r="N177" s="138" t="s">
        <v>40</v>
      </c>
      <c r="O177" s="51"/>
      <c r="P177" s="139">
        <f t="shared" si="21"/>
        <v>0</v>
      </c>
      <c r="Q177" s="139">
        <v>0</v>
      </c>
      <c r="R177" s="139">
        <f t="shared" si="22"/>
        <v>0</v>
      </c>
      <c r="S177" s="139">
        <v>0</v>
      </c>
      <c r="T177" s="140">
        <f t="shared" si="23"/>
        <v>0</v>
      </c>
      <c r="U177" s="30"/>
      <c r="V177" s="30"/>
      <c r="W177" s="30"/>
      <c r="X177" s="30"/>
      <c r="Y177" s="30"/>
      <c r="Z177" s="30"/>
      <c r="AA177" s="30"/>
      <c r="AB177" s="30"/>
      <c r="AC177" s="30"/>
      <c r="AD177" s="30"/>
      <c r="AE177" s="30"/>
      <c r="AR177" s="141" t="s">
        <v>115</v>
      </c>
      <c r="AT177" s="141" t="s">
        <v>110</v>
      </c>
      <c r="AU177" s="141" t="s">
        <v>76</v>
      </c>
      <c r="AY177" s="15" t="s">
        <v>109</v>
      </c>
      <c r="BE177" s="142">
        <f t="shared" si="24"/>
        <v>0</v>
      </c>
      <c r="BF177" s="142">
        <f t="shared" si="25"/>
        <v>0</v>
      </c>
      <c r="BG177" s="142">
        <f t="shared" si="26"/>
        <v>0</v>
      </c>
      <c r="BH177" s="142">
        <f t="shared" si="27"/>
        <v>0</v>
      </c>
      <c r="BI177" s="142">
        <f t="shared" si="28"/>
        <v>0</v>
      </c>
      <c r="BJ177" s="15" t="s">
        <v>76</v>
      </c>
      <c r="BK177" s="142">
        <f t="shared" si="29"/>
        <v>0</v>
      </c>
      <c r="BL177" s="15" t="s">
        <v>115</v>
      </c>
      <c r="BM177" s="141" t="s">
        <v>496</v>
      </c>
    </row>
    <row r="178" spans="1:65" s="2" customFormat="1" ht="21.75" customHeight="1">
      <c r="A178" s="30"/>
      <c r="B178" s="129"/>
      <c r="C178" s="130" t="s">
        <v>497</v>
      </c>
      <c r="D178" s="130" t="s">
        <v>110</v>
      </c>
      <c r="E178" s="131" t="s">
        <v>498</v>
      </c>
      <c r="F178" s="132" t="s">
        <v>499</v>
      </c>
      <c r="G178" s="133" t="s">
        <v>113</v>
      </c>
      <c r="H178" s="134">
        <v>62</v>
      </c>
      <c r="I178" s="135"/>
      <c r="J178" s="136">
        <f t="shared" ref="J178:J199" si="30">ROUND(I178*H178,2)</f>
        <v>0</v>
      </c>
      <c r="K178" s="132" t="s">
        <v>114</v>
      </c>
      <c r="L178" s="31"/>
      <c r="M178" s="137" t="s">
        <v>3</v>
      </c>
      <c r="N178" s="138" t="s">
        <v>40</v>
      </c>
      <c r="O178" s="51"/>
      <c r="P178" s="139">
        <f t="shared" ref="P178:P199" si="31">O178*H178</f>
        <v>0</v>
      </c>
      <c r="Q178" s="139">
        <v>0</v>
      </c>
      <c r="R178" s="139">
        <f t="shared" ref="R178:R199" si="32">Q178*H178</f>
        <v>0</v>
      </c>
      <c r="S178" s="139">
        <v>0</v>
      </c>
      <c r="T178" s="140">
        <f t="shared" ref="T178:T199" si="33">S178*H178</f>
        <v>0</v>
      </c>
      <c r="U178" s="30"/>
      <c r="V178" s="30"/>
      <c r="W178" s="30"/>
      <c r="X178" s="30"/>
      <c r="Y178" s="30"/>
      <c r="Z178" s="30"/>
      <c r="AA178" s="30"/>
      <c r="AB178" s="30"/>
      <c r="AC178" s="30"/>
      <c r="AD178" s="30"/>
      <c r="AE178" s="30"/>
      <c r="AR178" s="141" t="s">
        <v>115</v>
      </c>
      <c r="AT178" s="141" t="s">
        <v>110</v>
      </c>
      <c r="AU178" s="141" t="s">
        <v>76</v>
      </c>
      <c r="AY178" s="15" t="s">
        <v>109</v>
      </c>
      <c r="BE178" s="142">
        <f t="shared" ref="BE178:BE199" si="34">IF(N178="základní",J178,0)</f>
        <v>0</v>
      </c>
      <c r="BF178" s="142">
        <f t="shared" ref="BF178:BF199" si="35">IF(N178="snížená",J178,0)</f>
        <v>0</v>
      </c>
      <c r="BG178" s="142">
        <f t="shared" ref="BG178:BG199" si="36">IF(N178="zákl. přenesená",J178,0)</f>
        <v>0</v>
      </c>
      <c r="BH178" s="142">
        <f t="shared" ref="BH178:BH199" si="37">IF(N178="sníž. přenesená",J178,0)</f>
        <v>0</v>
      </c>
      <c r="BI178" s="142">
        <f t="shared" ref="BI178:BI199" si="38">IF(N178="nulová",J178,0)</f>
        <v>0</v>
      </c>
      <c r="BJ178" s="15" t="s">
        <v>76</v>
      </c>
      <c r="BK178" s="142">
        <f t="shared" ref="BK178:BK199" si="39">ROUND(I178*H178,2)</f>
        <v>0</v>
      </c>
      <c r="BL178" s="15" t="s">
        <v>115</v>
      </c>
      <c r="BM178" s="141" t="s">
        <v>500</v>
      </c>
    </row>
    <row r="179" spans="1:65" s="2" customFormat="1" ht="24">
      <c r="A179" s="30"/>
      <c r="B179" s="129"/>
      <c r="C179" s="130" t="s">
        <v>501</v>
      </c>
      <c r="D179" s="130" t="s">
        <v>110</v>
      </c>
      <c r="E179" s="131" t="s">
        <v>502</v>
      </c>
      <c r="F179" s="132" t="s">
        <v>503</v>
      </c>
      <c r="G179" s="133" t="s">
        <v>113</v>
      </c>
      <c r="H179" s="134">
        <v>62</v>
      </c>
      <c r="I179" s="135"/>
      <c r="J179" s="136">
        <f t="shared" si="30"/>
        <v>0</v>
      </c>
      <c r="K179" s="132" t="s">
        <v>114</v>
      </c>
      <c r="L179" s="31"/>
      <c r="M179" s="137" t="s">
        <v>3</v>
      </c>
      <c r="N179" s="138" t="s">
        <v>40</v>
      </c>
      <c r="O179" s="51"/>
      <c r="P179" s="139">
        <f t="shared" si="31"/>
        <v>0</v>
      </c>
      <c r="Q179" s="139">
        <v>0</v>
      </c>
      <c r="R179" s="139">
        <f t="shared" si="32"/>
        <v>0</v>
      </c>
      <c r="S179" s="139">
        <v>0</v>
      </c>
      <c r="T179" s="140">
        <f t="shared" si="33"/>
        <v>0</v>
      </c>
      <c r="U179" s="30"/>
      <c r="V179" s="30"/>
      <c r="W179" s="30"/>
      <c r="X179" s="30"/>
      <c r="Y179" s="30"/>
      <c r="Z179" s="30"/>
      <c r="AA179" s="30"/>
      <c r="AB179" s="30"/>
      <c r="AC179" s="30"/>
      <c r="AD179" s="30"/>
      <c r="AE179" s="30"/>
      <c r="AR179" s="141" t="s">
        <v>115</v>
      </c>
      <c r="AT179" s="141" t="s">
        <v>110</v>
      </c>
      <c r="AU179" s="141" t="s">
        <v>76</v>
      </c>
      <c r="AY179" s="15" t="s">
        <v>109</v>
      </c>
      <c r="BE179" s="142">
        <f t="shared" si="34"/>
        <v>0</v>
      </c>
      <c r="BF179" s="142">
        <f t="shared" si="35"/>
        <v>0</v>
      </c>
      <c r="BG179" s="142">
        <f t="shared" si="36"/>
        <v>0</v>
      </c>
      <c r="BH179" s="142">
        <f t="shared" si="37"/>
        <v>0</v>
      </c>
      <c r="BI179" s="142">
        <f t="shared" si="38"/>
        <v>0</v>
      </c>
      <c r="BJ179" s="15" t="s">
        <v>76</v>
      </c>
      <c r="BK179" s="142">
        <f t="shared" si="39"/>
        <v>0</v>
      </c>
      <c r="BL179" s="15" t="s">
        <v>115</v>
      </c>
      <c r="BM179" s="141" t="s">
        <v>504</v>
      </c>
    </row>
    <row r="180" spans="1:65" s="2" customFormat="1" ht="24">
      <c r="A180" s="30"/>
      <c r="B180" s="129"/>
      <c r="C180" s="130" t="s">
        <v>505</v>
      </c>
      <c r="D180" s="130" t="s">
        <v>110</v>
      </c>
      <c r="E180" s="131" t="s">
        <v>506</v>
      </c>
      <c r="F180" s="132" t="s">
        <v>507</v>
      </c>
      <c r="G180" s="133" t="s">
        <v>113</v>
      </c>
      <c r="H180" s="134">
        <v>1</v>
      </c>
      <c r="I180" s="135"/>
      <c r="J180" s="136">
        <f t="shared" si="30"/>
        <v>0</v>
      </c>
      <c r="K180" s="132" t="s">
        <v>114</v>
      </c>
      <c r="L180" s="31"/>
      <c r="M180" s="137" t="s">
        <v>3</v>
      </c>
      <c r="N180" s="138" t="s">
        <v>40</v>
      </c>
      <c r="O180" s="51"/>
      <c r="P180" s="139">
        <f t="shared" si="31"/>
        <v>0</v>
      </c>
      <c r="Q180" s="139">
        <v>0</v>
      </c>
      <c r="R180" s="139">
        <f t="shared" si="32"/>
        <v>0</v>
      </c>
      <c r="S180" s="139">
        <v>0</v>
      </c>
      <c r="T180" s="140">
        <f t="shared" si="33"/>
        <v>0</v>
      </c>
      <c r="U180" s="30"/>
      <c r="V180" s="30"/>
      <c r="W180" s="30"/>
      <c r="X180" s="30"/>
      <c r="Y180" s="30"/>
      <c r="Z180" s="30"/>
      <c r="AA180" s="30"/>
      <c r="AB180" s="30"/>
      <c r="AC180" s="30"/>
      <c r="AD180" s="30"/>
      <c r="AE180" s="30"/>
      <c r="AR180" s="141" t="s">
        <v>115</v>
      </c>
      <c r="AT180" s="141" t="s">
        <v>110</v>
      </c>
      <c r="AU180" s="141" t="s">
        <v>76</v>
      </c>
      <c r="AY180" s="15" t="s">
        <v>109</v>
      </c>
      <c r="BE180" s="142">
        <f t="shared" si="34"/>
        <v>0</v>
      </c>
      <c r="BF180" s="142">
        <f t="shared" si="35"/>
        <v>0</v>
      </c>
      <c r="BG180" s="142">
        <f t="shared" si="36"/>
        <v>0</v>
      </c>
      <c r="BH180" s="142">
        <f t="shared" si="37"/>
        <v>0</v>
      </c>
      <c r="BI180" s="142">
        <f t="shared" si="38"/>
        <v>0</v>
      </c>
      <c r="BJ180" s="15" t="s">
        <v>76</v>
      </c>
      <c r="BK180" s="142">
        <f t="shared" si="39"/>
        <v>0</v>
      </c>
      <c r="BL180" s="15" t="s">
        <v>115</v>
      </c>
      <c r="BM180" s="141" t="s">
        <v>508</v>
      </c>
    </row>
    <row r="181" spans="1:65" s="2" customFormat="1" ht="24">
      <c r="A181" s="30"/>
      <c r="B181" s="129"/>
      <c r="C181" s="130" t="s">
        <v>509</v>
      </c>
      <c r="D181" s="130" t="s">
        <v>110</v>
      </c>
      <c r="E181" s="131" t="s">
        <v>510</v>
      </c>
      <c r="F181" s="132" t="s">
        <v>511</v>
      </c>
      <c r="G181" s="133" t="s">
        <v>113</v>
      </c>
      <c r="H181" s="134">
        <v>87</v>
      </c>
      <c r="I181" s="135"/>
      <c r="J181" s="136">
        <f t="shared" si="30"/>
        <v>0</v>
      </c>
      <c r="K181" s="132" t="s">
        <v>114</v>
      </c>
      <c r="L181" s="31"/>
      <c r="M181" s="137" t="s">
        <v>3</v>
      </c>
      <c r="N181" s="138" t="s">
        <v>40</v>
      </c>
      <c r="O181" s="51"/>
      <c r="P181" s="139">
        <f t="shared" si="31"/>
        <v>0</v>
      </c>
      <c r="Q181" s="139">
        <v>0</v>
      </c>
      <c r="R181" s="139">
        <f t="shared" si="32"/>
        <v>0</v>
      </c>
      <c r="S181" s="139">
        <v>0</v>
      </c>
      <c r="T181" s="140">
        <f t="shared" si="33"/>
        <v>0</v>
      </c>
      <c r="U181" s="30"/>
      <c r="V181" s="30"/>
      <c r="W181" s="30"/>
      <c r="X181" s="30"/>
      <c r="Y181" s="30"/>
      <c r="Z181" s="30"/>
      <c r="AA181" s="30"/>
      <c r="AB181" s="30"/>
      <c r="AC181" s="30"/>
      <c r="AD181" s="30"/>
      <c r="AE181" s="30"/>
      <c r="AR181" s="141" t="s">
        <v>115</v>
      </c>
      <c r="AT181" s="141" t="s">
        <v>110</v>
      </c>
      <c r="AU181" s="141" t="s">
        <v>76</v>
      </c>
      <c r="AY181" s="15" t="s">
        <v>109</v>
      </c>
      <c r="BE181" s="142">
        <f t="shared" si="34"/>
        <v>0</v>
      </c>
      <c r="BF181" s="142">
        <f t="shared" si="35"/>
        <v>0</v>
      </c>
      <c r="BG181" s="142">
        <f t="shared" si="36"/>
        <v>0</v>
      </c>
      <c r="BH181" s="142">
        <f t="shared" si="37"/>
        <v>0</v>
      </c>
      <c r="BI181" s="142">
        <f t="shared" si="38"/>
        <v>0</v>
      </c>
      <c r="BJ181" s="15" t="s">
        <v>76</v>
      </c>
      <c r="BK181" s="142">
        <f t="shared" si="39"/>
        <v>0</v>
      </c>
      <c r="BL181" s="15" t="s">
        <v>115</v>
      </c>
      <c r="BM181" s="141" t="s">
        <v>512</v>
      </c>
    </row>
    <row r="182" spans="1:65" s="2" customFormat="1" ht="24">
      <c r="A182" s="30"/>
      <c r="B182" s="129"/>
      <c r="C182" s="130" t="s">
        <v>513</v>
      </c>
      <c r="D182" s="130" t="s">
        <v>110</v>
      </c>
      <c r="E182" s="131" t="s">
        <v>514</v>
      </c>
      <c r="F182" s="132" t="s">
        <v>515</v>
      </c>
      <c r="G182" s="133" t="s">
        <v>113</v>
      </c>
      <c r="H182" s="134">
        <v>857</v>
      </c>
      <c r="I182" s="135"/>
      <c r="J182" s="136">
        <f t="shared" si="30"/>
        <v>0</v>
      </c>
      <c r="K182" s="132" t="s">
        <v>114</v>
      </c>
      <c r="L182" s="31"/>
      <c r="M182" s="137" t="s">
        <v>3</v>
      </c>
      <c r="N182" s="138" t="s">
        <v>40</v>
      </c>
      <c r="O182" s="51"/>
      <c r="P182" s="139">
        <f t="shared" si="31"/>
        <v>0</v>
      </c>
      <c r="Q182" s="139">
        <v>0</v>
      </c>
      <c r="R182" s="139">
        <f t="shared" si="32"/>
        <v>0</v>
      </c>
      <c r="S182" s="139">
        <v>0</v>
      </c>
      <c r="T182" s="140">
        <f t="shared" si="33"/>
        <v>0</v>
      </c>
      <c r="U182" s="30"/>
      <c r="V182" s="30"/>
      <c r="W182" s="30"/>
      <c r="X182" s="30"/>
      <c r="Y182" s="30"/>
      <c r="Z182" s="30"/>
      <c r="AA182" s="30"/>
      <c r="AB182" s="30"/>
      <c r="AC182" s="30"/>
      <c r="AD182" s="30"/>
      <c r="AE182" s="30"/>
      <c r="AR182" s="141" t="s">
        <v>115</v>
      </c>
      <c r="AT182" s="141" t="s">
        <v>110</v>
      </c>
      <c r="AU182" s="141" t="s">
        <v>76</v>
      </c>
      <c r="AY182" s="15" t="s">
        <v>109</v>
      </c>
      <c r="BE182" s="142">
        <f t="shared" si="34"/>
        <v>0</v>
      </c>
      <c r="BF182" s="142">
        <f t="shared" si="35"/>
        <v>0</v>
      </c>
      <c r="BG182" s="142">
        <f t="shared" si="36"/>
        <v>0</v>
      </c>
      <c r="BH182" s="142">
        <f t="shared" si="37"/>
        <v>0</v>
      </c>
      <c r="BI182" s="142">
        <f t="shared" si="38"/>
        <v>0</v>
      </c>
      <c r="BJ182" s="15" t="s">
        <v>76</v>
      </c>
      <c r="BK182" s="142">
        <f t="shared" si="39"/>
        <v>0</v>
      </c>
      <c r="BL182" s="15" t="s">
        <v>115</v>
      </c>
      <c r="BM182" s="141" t="s">
        <v>516</v>
      </c>
    </row>
    <row r="183" spans="1:65" s="2" customFormat="1" ht="24">
      <c r="A183" s="30"/>
      <c r="B183" s="129"/>
      <c r="C183" s="130" t="s">
        <v>517</v>
      </c>
      <c r="D183" s="130" t="s">
        <v>110</v>
      </c>
      <c r="E183" s="131" t="s">
        <v>518</v>
      </c>
      <c r="F183" s="132" t="s">
        <v>519</v>
      </c>
      <c r="G183" s="133" t="s">
        <v>113</v>
      </c>
      <c r="H183" s="134">
        <v>28</v>
      </c>
      <c r="I183" s="135"/>
      <c r="J183" s="136">
        <f t="shared" si="30"/>
        <v>0</v>
      </c>
      <c r="K183" s="132" t="s">
        <v>114</v>
      </c>
      <c r="L183" s="31"/>
      <c r="M183" s="137" t="s">
        <v>3</v>
      </c>
      <c r="N183" s="138" t="s">
        <v>40</v>
      </c>
      <c r="O183" s="51"/>
      <c r="P183" s="139">
        <f t="shared" si="31"/>
        <v>0</v>
      </c>
      <c r="Q183" s="139">
        <v>0</v>
      </c>
      <c r="R183" s="139">
        <f t="shared" si="32"/>
        <v>0</v>
      </c>
      <c r="S183" s="139">
        <v>0</v>
      </c>
      <c r="T183" s="140">
        <f t="shared" si="33"/>
        <v>0</v>
      </c>
      <c r="U183" s="30"/>
      <c r="V183" s="30"/>
      <c r="W183" s="30"/>
      <c r="X183" s="30"/>
      <c r="Y183" s="30"/>
      <c r="Z183" s="30"/>
      <c r="AA183" s="30"/>
      <c r="AB183" s="30"/>
      <c r="AC183" s="30"/>
      <c r="AD183" s="30"/>
      <c r="AE183" s="30"/>
      <c r="AR183" s="141" t="s">
        <v>115</v>
      </c>
      <c r="AT183" s="141" t="s">
        <v>110</v>
      </c>
      <c r="AU183" s="141" t="s">
        <v>76</v>
      </c>
      <c r="AY183" s="15" t="s">
        <v>109</v>
      </c>
      <c r="BE183" s="142">
        <f t="shared" si="34"/>
        <v>0</v>
      </c>
      <c r="BF183" s="142">
        <f t="shared" si="35"/>
        <v>0</v>
      </c>
      <c r="BG183" s="142">
        <f t="shared" si="36"/>
        <v>0</v>
      </c>
      <c r="BH183" s="142">
        <f t="shared" si="37"/>
        <v>0</v>
      </c>
      <c r="BI183" s="142">
        <f t="shared" si="38"/>
        <v>0</v>
      </c>
      <c r="BJ183" s="15" t="s">
        <v>76</v>
      </c>
      <c r="BK183" s="142">
        <f t="shared" si="39"/>
        <v>0</v>
      </c>
      <c r="BL183" s="15" t="s">
        <v>115</v>
      </c>
      <c r="BM183" s="141" t="s">
        <v>520</v>
      </c>
    </row>
    <row r="184" spans="1:65" s="2" customFormat="1" ht="24">
      <c r="A184" s="30"/>
      <c r="B184" s="129"/>
      <c r="C184" s="130" t="s">
        <v>521</v>
      </c>
      <c r="D184" s="130" t="s">
        <v>110</v>
      </c>
      <c r="E184" s="131" t="s">
        <v>522</v>
      </c>
      <c r="F184" s="132" t="s">
        <v>523</v>
      </c>
      <c r="G184" s="133" t="s">
        <v>113</v>
      </c>
      <c r="H184" s="134">
        <v>28</v>
      </c>
      <c r="I184" s="135"/>
      <c r="J184" s="136">
        <f t="shared" si="30"/>
        <v>0</v>
      </c>
      <c r="K184" s="132" t="s">
        <v>114</v>
      </c>
      <c r="L184" s="31"/>
      <c r="M184" s="137" t="s">
        <v>3</v>
      </c>
      <c r="N184" s="138" t="s">
        <v>40</v>
      </c>
      <c r="O184" s="51"/>
      <c r="P184" s="139">
        <f t="shared" si="31"/>
        <v>0</v>
      </c>
      <c r="Q184" s="139">
        <v>0</v>
      </c>
      <c r="R184" s="139">
        <f t="shared" si="32"/>
        <v>0</v>
      </c>
      <c r="S184" s="139">
        <v>0</v>
      </c>
      <c r="T184" s="140">
        <f t="shared" si="33"/>
        <v>0</v>
      </c>
      <c r="U184" s="30"/>
      <c r="V184" s="30"/>
      <c r="W184" s="30"/>
      <c r="X184" s="30"/>
      <c r="Y184" s="30"/>
      <c r="Z184" s="30"/>
      <c r="AA184" s="30"/>
      <c r="AB184" s="30"/>
      <c r="AC184" s="30"/>
      <c r="AD184" s="30"/>
      <c r="AE184" s="30"/>
      <c r="AR184" s="141" t="s">
        <v>115</v>
      </c>
      <c r="AT184" s="141" t="s">
        <v>110</v>
      </c>
      <c r="AU184" s="141" t="s">
        <v>76</v>
      </c>
      <c r="AY184" s="15" t="s">
        <v>109</v>
      </c>
      <c r="BE184" s="142">
        <f t="shared" si="34"/>
        <v>0</v>
      </c>
      <c r="BF184" s="142">
        <f t="shared" si="35"/>
        <v>0</v>
      </c>
      <c r="BG184" s="142">
        <f t="shared" si="36"/>
        <v>0</v>
      </c>
      <c r="BH184" s="142">
        <f t="shared" si="37"/>
        <v>0</v>
      </c>
      <c r="BI184" s="142">
        <f t="shared" si="38"/>
        <v>0</v>
      </c>
      <c r="BJ184" s="15" t="s">
        <v>76</v>
      </c>
      <c r="BK184" s="142">
        <f t="shared" si="39"/>
        <v>0</v>
      </c>
      <c r="BL184" s="15" t="s">
        <v>115</v>
      </c>
      <c r="BM184" s="141" t="s">
        <v>524</v>
      </c>
    </row>
    <row r="185" spans="1:65" s="2" customFormat="1" ht="24">
      <c r="A185" s="30"/>
      <c r="B185" s="129"/>
      <c r="C185" s="130" t="s">
        <v>525</v>
      </c>
      <c r="D185" s="130" t="s">
        <v>110</v>
      </c>
      <c r="E185" s="131" t="s">
        <v>526</v>
      </c>
      <c r="F185" s="132" t="s">
        <v>527</v>
      </c>
      <c r="G185" s="133" t="s">
        <v>113</v>
      </c>
      <c r="H185" s="134">
        <v>7</v>
      </c>
      <c r="I185" s="135"/>
      <c r="J185" s="136">
        <f t="shared" si="30"/>
        <v>0</v>
      </c>
      <c r="K185" s="132" t="s">
        <v>114</v>
      </c>
      <c r="L185" s="31"/>
      <c r="M185" s="137" t="s">
        <v>3</v>
      </c>
      <c r="N185" s="138" t="s">
        <v>40</v>
      </c>
      <c r="O185" s="51"/>
      <c r="P185" s="139">
        <f t="shared" si="31"/>
        <v>0</v>
      </c>
      <c r="Q185" s="139">
        <v>0</v>
      </c>
      <c r="R185" s="139">
        <f t="shared" si="32"/>
        <v>0</v>
      </c>
      <c r="S185" s="139">
        <v>0</v>
      </c>
      <c r="T185" s="140">
        <f t="shared" si="33"/>
        <v>0</v>
      </c>
      <c r="U185" s="30"/>
      <c r="V185" s="30"/>
      <c r="W185" s="30"/>
      <c r="X185" s="30"/>
      <c r="Y185" s="30"/>
      <c r="Z185" s="30"/>
      <c r="AA185" s="30"/>
      <c r="AB185" s="30"/>
      <c r="AC185" s="30"/>
      <c r="AD185" s="30"/>
      <c r="AE185" s="30"/>
      <c r="AR185" s="141" t="s">
        <v>115</v>
      </c>
      <c r="AT185" s="141" t="s">
        <v>110</v>
      </c>
      <c r="AU185" s="141" t="s">
        <v>76</v>
      </c>
      <c r="AY185" s="15" t="s">
        <v>109</v>
      </c>
      <c r="BE185" s="142">
        <f t="shared" si="34"/>
        <v>0</v>
      </c>
      <c r="BF185" s="142">
        <f t="shared" si="35"/>
        <v>0</v>
      </c>
      <c r="BG185" s="142">
        <f t="shared" si="36"/>
        <v>0</v>
      </c>
      <c r="BH185" s="142">
        <f t="shared" si="37"/>
        <v>0</v>
      </c>
      <c r="BI185" s="142">
        <f t="shared" si="38"/>
        <v>0</v>
      </c>
      <c r="BJ185" s="15" t="s">
        <v>76</v>
      </c>
      <c r="BK185" s="142">
        <f t="shared" si="39"/>
        <v>0</v>
      </c>
      <c r="BL185" s="15" t="s">
        <v>115</v>
      </c>
      <c r="BM185" s="141" t="s">
        <v>528</v>
      </c>
    </row>
    <row r="186" spans="1:65" s="2" customFormat="1" ht="24">
      <c r="A186" s="30"/>
      <c r="B186" s="129"/>
      <c r="C186" s="130" t="s">
        <v>529</v>
      </c>
      <c r="D186" s="130" t="s">
        <v>110</v>
      </c>
      <c r="E186" s="131" t="s">
        <v>530</v>
      </c>
      <c r="F186" s="132" t="s">
        <v>531</v>
      </c>
      <c r="G186" s="133" t="s">
        <v>251</v>
      </c>
      <c r="H186" s="134">
        <v>7507</v>
      </c>
      <c r="I186" s="135"/>
      <c r="J186" s="136">
        <f t="shared" si="30"/>
        <v>0</v>
      </c>
      <c r="K186" s="132" t="s">
        <v>114</v>
      </c>
      <c r="L186" s="31"/>
      <c r="M186" s="137" t="s">
        <v>3</v>
      </c>
      <c r="N186" s="138" t="s">
        <v>40</v>
      </c>
      <c r="O186" s="51"/>
      <c r="P186" s="139">
        <f t="shared" si="31"/>
        <v>0</v>
      </c>
      <c r="Q186" s="139">
        <v>0</v>
      </c>
      <c r="R186" s="139">
        <f t="shared" si="32"/>
        <v>0</v>
      </c>
      <c r="S186" s="139">
        <v>0</v>
      </c>
      <c r="T186" s="140">
        <f t="shared" si="33"/>
        <v>0</v>
      </c>
      <c r="U186" s="30"/>
      <c r="V186" s="30"/>
      <c r="W186" s="30"/>
      <c r="X186" s="30"/>
      <c r="Y186" s="30"/>
      <c r="Z186" s="30"/>
      <c r="AA186" s="30"/>
      <c r="AB186" s="30"/>
      <c r="AC186" s="30"/>
      <c r="AD186" s="30"/>
      <c r="AE186" s="30"/>
      <c r="AR186" s="141" t="s">
        <v>115</v>
      </c>
      <c r="AT186" s="141" t="s">
        <v>110</v>
      </c>
      <c r="AU186" s="141" t="s">
        <v>76</v>
      </c>
      <c r="AY186" s="15" t="s">
        <v>109</v>
      </c>
      <c r="BE186" s="142">
        <f t="shared" si="34"/>
        <v>0</v>
      </c>
      <c r="BF186" s="142">
        <f t="shared" si="35"/>
        <v>0</v>
      </c>
      <c r="BG186" s="142">
        <f t="shared" si="36"/>
        <v>0</v>
      </c>
      <c r="BH186" s="142">
        <f t="shared" si="37"/>
        <v>0</v>
      </c>
      <c r="BI186" s="142">
        <f t="shared" si="38"/>
        <v>0</v>
      </c>
      <c r="BJ186" s="15" t="s">
        <v>76</v>
      </c>
      <c r="BK186" s="142">
        <f t="shared" si="39"/>
        <v>0</v>
      </c>
      <c r="BL186" s="15" t="s">
        <v>115</v>
      </c>
      <c r="BM186" s="141" t="s">
        <v>532</v>
      </c>
    </row>
    <row r="187" spans="1:65" s="2" customFormat="1" ht="24">
      <c r="A187" s="30"/>
      <c r="B187" s="129"/>
      <c r="C187" s="130" t="s">
        <v>533</v>
      </c>
      <c r="D187" s="130" t="s">
        <v>110</v>
      </c>
      <c r="E187" s="131" t="s">
        <v>534</v>
      </c>
      <c r="F187" s="132" t="s">
        <v>535</v>
      </c>
      <c r="G187" s="133" t="s">
        <v>251</v>
      </c>
      <c r="H187" s="134">
        <v>7507</v>
      </c>
      <c r="I187" s="135"/>
      <c r="J187" s="136">
        <f t="shared" si="30"/>
        <v>0</v>
      </c>
      <c r="K187" s="132" t="s">
        <v>114</v>
      </c>
      <c r="L187" s="31"/>
      <c r="M187" s="137" t="s">
        <v>3</v>
      </c>
      <c r="N187" s="138" t="s">
        <v>40</v>
      </c>
      <c r="O187" s="51"/>
      <c r="P187" s="139">
        <f t="shared" si="31"/>
        <v>0</v>
      </c>
      <c r="Q187" s="139">
        <v>0</v>
      </c>
      <c r="R187" s="139">
        <f t="shared" si="32"/>
        <v>0</v>
      </c>
      <c r="S187" s="139">
        <v>0</v>
      </c>
      <c r="T187" s="140">
        <f t="shared" si="33"/>
        <v>0</v>
      </c>
      <c r="U187" s="30"/>
      <c r="V187" s="30"/>
      <c r="W187" s="30"/>
      <c r="X187" s="30"/>
      <c r="Y187" s="30"/>
      <c r="Z187" s="30"/>
      <c r="AA187" s="30"/>
      <c r="AB187" s="30"/>
      <c r="AC187" s="30"/>
      <c r="AD187" s="30"/>
      <c r="AE187" s="30"/>
      <c r="AR187" s="141" t="s">
        <v>115</v>
      </c>
      <c r="AT187" s="141" t="s">
        <v>110</v>
      </c>
      <c r="AU187" s="141" t="s">
        <v>76</v>
      </c>
      <c r="AY187" s="15" t="s">
        <v>109</v>
      </c>
      <c r="BE187" s="142">
        <f t="shared" si="34"/>
        <v>0</v>
      </c>
      <c r="BF187" s="142">
        <f t="shared" si="35"/>
        <v>0</v>
      </c>
      <c r="BG187" s="142">
        <f t="shared" si="36"/>
        <v>0</v>
      </c>
      <c r="BH187" s="142">
        <f t="shared" si="37"/>
        <v>0</v>
      </c>
      <c r="BI187" s="142">
        <f t="shared" si="38"/>
        <v>0</v>
      </c>
      <c r="BJ187" s="15" t="s">
        <v>76</v>
      </c>
      <c r="BK187" s="142">
        <f t="shared" si="39"/>
        <v>0</v>
      </c>
      <c r="BL187" s="15" t="s">
        <v>115</v>
      </c>
      <c r="BM187" s="141" t="s">
        <v>536</v>
      </c>
    </row>
    <row r="188" spans="1:65" s="2" customFormat="1" ht="24">
      <c r="A188" s="30"/>
      <c r="B188" s="129"/>
      <c r="C188" s="130" t="s">
        <v>537</v>
      </c>
      <c r="D188" s="130" t="s">
        <v>110</v>
      </c>
      <c r="E188" s="131" t="s">
        <v>538</v>
      </c>
      <c r="F188" s="132" t="s">
        <v>539</v>
      </c>
      <c r="G188" s="133" t="s">
        <v>113</v>
      </c>
      <c r="H188" s="134">
        <v>14</v>
      </c>
      <c r="I188" s="135"/>
      <c r="J188" s="136">
        <f t="shared" si="30"/>
        <v>0</v>
      </c>
      <c r="K188" s="132" t="s">
        <v>114</v>
      </c>
      <c r="L188" s="31"/>
      <c r="M188" s="137" t="s">
        <v>3</v>
      </c>
      <c r="N188" s="138" t="s">
        <v>40</v>
      </c>
      <c r="O188" s="51"/>
      <c r="P188" s="139">
        <f t="shared" si="31"/>
        <v>0</v>
      </c>
      <c r="Q188" s="139">
        <v>0</v>
      </c>
      <c r="R188" s="139">
        <f t="shared" si="32"/>
        <v>0</v>
      </c>
      <c r="S188" s="139">
        <v>0</v>
      </c>
      <c r="T188" s="140">
        <f t="shared" si="33"/>
        <v>0</v>
      </c>
      <c r="U188" s="30"/>
      <c r="V188" s="30"/>
      <c r="W188" s="30"/>
      <c r="X188" s="30"/>
      <c r="Y188" s="30"/>
      <c r="Z188" s="30"/>
      <c r="AA188" s="30"/>
      <c r="AB188" s="30"/>
      <c r="AC188" s="30"/>
      <c r="AD188" s="30"/>
      <c r="AE188" s="30"/>
      <c r="AR188" s="141" t="s">
        <v>115</v>
      </c>
      <c r="AT188" s="141" t="s">
        <v>110</v>
      </c>
      <c r="AU188" s="141" t="s">
        <v>76</v>
      </c>
      <c r="AY188" s="15" t="s">
        <v>109</v>
      </c>
      <c r="BE188" s="142">
        <f t="shared" si="34"/>
        <v>0</v>
      </c>
      <c r="BF188" s="142">
        <f t="shared" si="35"/>
        <v>0</v>
      </c>
      <c r="BG188" s="142">
        <f t="shared" si="36"/>
        <v>0</v>
      </c>
      <c r="BH188" s="142">
        <f t="shared" si="37"/>
        <v>0</v>
      </c>
      <c r="BI188" s="142">
        <f t="shared" si="38"/>
        <v>0</v>
      </c>
      <c r="BJ188" s="15" t="s">
        <v>76</v>
      </c>
      <c r="BK188" s="142">
        <f t="shared" si="39"/>
        <v>0</v>
      </c>
      <c r="BL188" s="15" t="s">
        <v>115</v>
      </c>
      <c r="BM188" s="141" t="s">
        <v>540</v>
      </c>
    </row>
    <row r="189" spans="1:65" s="2" customFormat="1" ht="24">
      <c r="A189" s="30"/>
      <c r="B189" s="129"/>
      <c r="C189" s="130" t="s">
        <v>541</v>
      </c>
      <c r="D189" s="130" t="s">
        <v>110</v>
      </c>
      <c r="E189" s="131" t="s">
        <v>542</v>
      </c>
      <c r="F189" s="132" t="s">
        <v>543</v>
      </c>
      <c r="G189" s="133" t="s">
        <v>113</v>
      </c>
      <c r="H189" s="134">
        <v>2</v>
      </c>
      <c r="I189" s="135"/>
      <c r="J189" s="136">
        <f t="shared" si="30"/>
        <v>0</v>
      </c>
      <c r="K189" s="132" t="s">
        <v>114</v>
      </c>
      <c r="L189" s="31"/>
      <c r="M189" s="137" t="s">
        <v>3</v>
      </c>
      <c r="N189" s="138" t="s">
        <v>40</v>
      </c>
      <c r="O189" s="51"/>
      <c r="P189" s="139">
        <f t="shared" si="31"/>
        <v>0</v>
      </c>
      <c r="Q189" s="139">
        <v>0</v>
      </c>
      <c r="R189" s="139">
        <f t="shared" si="32"/>
        <v>0</v>
      </c>
      <c r="S189" s="139">
        <v>0</v>
      </c>
      <c r="T189" s="140">
        <f t="shared" si="33"/>
        <v>0</v>
      </c>
      <c r="U189" s="30"/>
      <c r="V189" s="30"/>
      <c r="W189" s="30"/>
      <c r="X189" s="30"/>
      <c r="Y189" s="30"/>
      <c r="Z189" s="30"/>
      <c r="AA189" s="30"/>
      <c r="AB189" s="30"/>
      <c r="AC189" s="30"/>
      <c r="AD189" s="30"/>
      <c r="AE189" s="30"/>
      <c r="AR189" s="141" t="s">
        <v>115</v>
      </c>
      <c r="AT189" s="141" t="s">
        <v>110</v>
      </c>
      <c r="AU189" s="141" t="s">
        <v>76</v>
      </c>
      <c r="AY189" s="15" t="s">
        <v>109</v>
      </c>
      <c r="BE189" s="142">
        <f t="shared" si="34"/>
        <v>0</v>
      </c>
      <c r="BF189" s="142">
        <f t="shared" si="35"/>
        <v>0</v>
      </c>
      <c r="BG189" s="142">
        <f t="shared" si="36"/>
        <v>0</v>
      </c>
      <c r="BH189" s="142">
        <f t="shared" si="37"/>
        <v>0</v>
      </c>
      <c r="BI189" s="142">
        <f t="shared" si="38"/>
        <v>0</v>
      </c>
      <c r="BJ189" s="15" t="s">
        <v>76</v>
      </c>
      <c r="BK189" s="142">
        <f t="shared" si="39"/>
        <v>0</v>
      </c>
      <c r="BL189" s="15" t="s">
        <v>115</v>
      </c>
      <c r="BM189" s="141" t="s">
        <v>544</v>
      </c>
    </row>
    <row r="190" spans="1:65" s="2" customFormat="1" ht="24">
      <c r="A190" s="30"/>
      <c r="B190" s="129"/>
      <c r="C190" s="130" t="s">
        <v>545</v>
      </c>
      <c r="D190" s="130" t="s">
        <v>110</v>
      </c>
      <c r="E190" s="131" t="s">
        <v>546</v>
      </c>
      <c r="F190" s="132" t="s">
        <v>547</v>
      </c>
      <c r="G190" s="133" t="s">
        <v>113</v>
      </c>
      <c r="H190" s="134">
        <v>4</v>
      </c>
      <c r="I190" s="135"/>
      <c r="J190" s="136">
        <f t="shared" si="30"/>
        <v>0</v>
      </c>
      <c r="K190" s="132" t="s">
        <v>114</v>
      </c>
      <c r="L190" s="31"/>
      <c r="M190" s="137" t="s">
        <v>3</v>
      </c>
      <c r="N190" s="138" t="s">
        <v>40</v>
      </c>
      <c r="O190" s="51"/>
      <c r="P190" s="139">
        <f t="shared" si="31"/>
        <v>0</v>
      </c>
      <c r="Q190" s="139">
        <v>0</v>
      </c>
      <c r="R190" s="139">
        <f t="shared" si="32"/>
        <v>0</v>
      </c>
      <c r="S190" s="139">
        <v>0</v>
      </c>
      <c r="T190" s="140">
        <f t="shared" si="33"/>
        <v>0</v>
      </c>
      <c r="U190" s="30"/>
      <c r="V190" s="30"/>
      <c r="W190" s="30"/>
      <c r="X190" s="30"/>
      <c r="Y190" s="30"/>
      <c r="Z190" s="30"/>
      <c r="AA190" s="30"/>
      <c r="AB190" s="30"/>
      <c r="AC190" s="30"/>
      <c r="AD190" s="30"/>
      <c r="AE190" s="30"/>
      <c r="AR190" s="141" t="s">
        <v>115</v>
      </c>
      <c r="AT190" s="141" t="s">
        <v>110</v>
      </c>
      <c r="AU190" s="141" t="s">
        <v>76</v>
      </c>
      <c r="AY190" s="15" t="s">
        <v>109</v>
      </c>
      <c r="BE190" s="142">
        <f t="shared" si="34"/>
        <v>0</v>
      </c>
      <c r="BF190" s="142">
        <f t="shared" si="35"/>
        <v>0</v>
      </c>
      <c r="BG190" s="142">
        <f t="shared" si="36"/>
        <v>0</v>
      </c>
      <c r="BH190" s="142">
        <f t="shared" si="37"/>
        <v>0</v>
      </c>
      <c r="BI190" s="142">
        <f t="shared" si="38"/>
        <v>0</v>
      </c>
      <c r="BJ190" s="15" t="s">
        <v>76</v>
      </c>
      <c r="BK190" s="142">
        <f t="shared" si="39"/>
        <v>0</v>
      </c>
      <c r="BL190" s="15" t="s">
        <v>115</v>
      </c>
      <c r="BM190" s="141" t="s">
        <v>548</v>
      </c>
    </row>
    <row r="191" spans="1:65" s="2" customFormat="1" ht="24">
      <c r="A191" s="30"/>
      <c r="B191" s="129"/>
      <c r="C191" s="130" t="s">
        <v>549</v>
      </c>
      <c r="D191" s="130" t="s">
        <v>110</v>
      </c>
      <c r="E191" s="131" t="s">
        <v>550</v>
      </c>
      <c r="F191" s="132" t="s">
        <v>551</v>
      </c>
      <c r="G191" s="133" t="s">
        <v>113</v>
      </c>
      <c r="H191" s="134">
        <v>87</v>
      </c>
      <c r="I191" s="135"/>
      <c r="J191" s="136">
        <f t="shared" si="30"/>
        <v>0</v>
      </c>
      <c r="K191" s="132" t="s">
        <v>114</v>
      </c>
      <c r="L191" s="31"/>
      <c r="M191" s="137" t="s">
        <v>3</v>
      </c>
      <c r="N191" s="138" t="s">
        <v>40</v>
      </c>
      <c r="O191" s="51"/>
      <c r="P191" s="139">
        <f t="shared" si="31"/>
        <v>0</v>
      </c>
      <c r="Q191" s="139">
        <v>0</v>
      </c>
      <c r="R191" s="139">
        <f t="shared" si="32"/>
        <v>0</v>
      </c>
      <c r="S191" s="139">
        <v>0</v>
      </c>
      <c r="T191" s="140">
        <f t="shared" si="33"/>
        <v>0</v>
      </c>
      <c r="U191" s="30"/>
      <c r="V191" s="30"/>
      <c r="W191" s="30"/>
      <c r="X191" s="30"/>
      <c r="Y191" s="30"/>
      <c r="Z191" s="30"/>
      <c r="AA191" s="30"/>
      <c r="AB191" s="30"/>
      <c r="AC191" s="30"/>
      <c r="AD191" s="30"/>
      <c r="AE191" s="30"/>
      <c r="AR191" s="141" t="s">
        <v>115</v>
      </c>
      <c r="AT191" s="141" t="s">
        <v>110</v>
      </c>
      <c r="AU191" s="141" t="s">
        <v>76</v>
      </c>
      <c r="AY191" s="15" t="s">
        <v>109</v>
      </c>
      <c r="BE191" s="142">
        <f t="shared" si="34"/>
        <v>0</v>
      </c>
      <c r="BF191" s="142">
        <f t="shared" si="35"/>
        <v>0</v>
      </c>
      <c r="BG191" s="142">
        <f t="shared" si="36"/>
        <v>0</v>
      </c>
      <c r="BH191" s="142">
        <f t="shared" si="37"/>
        <v>0</v>
      </c>
      <c r="BI191" s="142">
        <f t="shared" si="38"/>
        <v>0</v>
      </c>
      <c r="BJ191" s="15" t="s">
        <v>76</v>
      </c>
      <c r="BK191" s="142">
        <f t="shared" si="39"/>
        <v>0</v>
      </c>
      <c r="BL191" s="15" t="s">
        <v>115</v>
      </c>
      <c r="BM191" s="141" t="s">
        <v>552</v>
      </c>
    </row>
    <row r="192" spans="1:65" s="2" customFormat="1" ht="24">
      <c r="A192" s="30"/>
      <c r="B192" s="129"/>
      <c r="C192" s="130" t="s">
        <v>553</v>
      </c>
      <c r="D192" s="130" t="s">
        <v>110</v>
      </c>
      <c r="E192" s="131" t="s">
        <v>554</v>
      </c>
      <c r="F192" s="132" t="s">
        <v>555</v>
      </c>
      <c r="G192" s="133" t="s">
        <v>556</v>
      </c>
      <c r="H192" s="134">
        <v>771</v>
      </c>
      <c r="I192" s="135"/>
      <c r="J192" s="136">
        <f t="shared" si="30"/>
        <v>0</v>
      </c>
      <c r="K192" s="132" t="s">
        <v>114</v>
      </c>
      <c r="L192" s="31"/>
      <c r="M192" s="137" t="s">
        <v>3</v>
      </c>
      <c r="N192" s="138" t="s">
        <v>40</v>
      </c>
      <c r="O192" s="51"/>
      <c r="P192" s="139">
        <f t="shared" si="31"/>
        <v>0</v>
      </c>
      <c r="Q192" s="139">
        <v>0</v>
      </c>
      <c r="R192" s="139">
        <f t="shared" si="32"/>
        <v>0</v>
      </c>
      <c r="S192" s="139">
        <v>0</v>
      </c>
      <c r="T192" s="140">
        <f t="shared" si="33"/>
        <v>0</v>
      </c>
      <c r="U192" s="30"/>
      <c r="V192" s="30"/>
      <c r="W192" s="30"/>
      <c r="X192" s="30"/>
      <c r="Y192" s="30"/>
      <c r="Z192" s="30"/>
      <c r="AA192" s="30"/>
      <c r="AB192" s="30"/>
      <c r="AC192" s="30"/>
      <c r="AD192" s="30"/>
      <c r="AE192" s="30"/>
      <c r="AR192" s="141" t="s">
        <v>115</v>
      </c>
      <c r="AT192" s="141" t="s">
        <v>110</v>
      </c>
      <c r="AU192" s="141" t="s">
        <v>76</v>
      </c>
      <c r="AY192" s="15" t="s">
        <v>109</v>
      </c>
      <c r="BE192" s="142">
        <f t="shared" si="34"/>
        <v>0</v>
      </c>
      <c r="BF192" s="142">
        <f t="shared" si="35"/>
        <v>0</v>
      </c>
      <c r="BG192" s="142">
        <f t="shared" si="36"/>
        <v>0</v>
      </c>
      <c r="BH192" s="142">
        <f t="shared" si="37"/>
        <v>0</v>
      </c>
      <c r="BI192" s="142">
        <f t="shared" si="38"/>
        <v>0</v>
      </c>
      <c r="BJ192" s="15" t="s">
        <v>76</v>
      </c>
      <c r="BK192" s="142">
        <f t="shared" si="39"/>
        <v>0</v>
      </c>
      <c r="BL192" s="15" t="s">
        <v>115</v>
      </c>
      <c r="BM192" s="141" t="s">
        <v>557</v>
      </c>
    </row>
    <row r="193" spans="1:65" s="2" customFormat="1" ht="55.5" customHeight="1">
      <c r="A193" s="30"/>
      <c r="B193" s="129"/>
      <c r="C193" s="130" t="s">
        <v>558</v>
      </c>
      <c r="D193" s="130" t="s">
        <v>110</v>
      </c>
      <c r="E193" s="131" t="s">
        <v>559</v>
      </c>
      <c r="F193" s="132" t="s">
        <v>560</v>
      </c>
      <c r="G193" s="133" t="s">
        <v>113</v>
      </c>
      <c r="H193" s="134">
        <v>1</v>
      </c>
      <c r="I193" s="135"/>
      <c r="J193" s="136">
        <f t="shared" si="30"/>
        <v>0</v>
      </c>
      <c r="K193" s="132" t="s">
        <v>114</v>
      </c>
      <c r="L193" s="31"/>
      <c r="M193" s="137" t="s">
        <v>3</v>
      </c>
      <c r="N193" s="138" t="s">
        <v>40</v>
      </c>
      <c r="O193" s="51"/>
      <c r="P193" s="139">
        <f t="shared" si="31"/>
        <v>0</v>
      </c>
      <c r="Q193" s="139">
        <v>0</v>
      </c>
      <c r="R193" s="139">
        <f t="shared" si="32"/>
        <v>0</v>
      </c>
      <c r="S193" s="139">
        <v>0</v>
      </c>
      <c r="T193" s="140">
        <f t="shared" si="33"/>
        <v>0</v>
      </c>
      <c r="U193" s="30"/>
      <c r="V193" s="30"/>
      <c r="W193" s="30"/>
      <c r="X193" s="30"/>
      <c r="Y193" s="30"/>
      <c r="Z193" s="30"/>
      <c r="AA193" s="30"/>
      <c r="AB193" s="30"/>
      <c r="AC193" s="30"/>
      <c r="AD193" s="30"/>
      <c r="AE193" s="30"/>
      <c r="AR193" s="141" t="s">
        <v>115</v>
      </c>
      <c r="AT193" s="141" t="s">
        <v>110</v>
      </c>
      <c r="AU193" s="141" t="s">
        <v>76</v>
      </c>
      <c r="AY193" s="15" t="s">
        <v>109</v>
      </c>
      <c r="BE193" s="142">
        <f t="shared" si="34"/>
        <v>0</v>
      </c>
      <c r="BF193" s="142">
        <f t="shared" si="35"/>
        <v>0</v>
      </c>
      <c r="BG193" s="142">
        <f t="shared" si="36"/>
        <v>0</v>
      </c>
      <c r="BH193" s="142">
        <f t="shared" si="37"/>
        <v>0</v>
      </c>
      <c r="BI193" s="142">
        <f t="shared" si="38"/>
        <v>0</v>
      </c>
      <c r="BJ193" s="15" t="s">
        <v>76</v>
      </c>
      <c r="BK193" s="142">
        <f t="shared" si="39"/>
        <v>0</v>
      </c>
      <c r="BL193" s="15" t="s">
        <v>115</v>
      </c>
      <c r="BM193" s="141" t="s">
        <v>561</v>
      </c>
    </row>
    <row r="194" spans="1:65" s="2" customFormat="1" ht="21.75" customHeight="1">
      <c r="A194" s="30"/>
      <c r="B194" s="129"/>
      <c r="C194" s="130" t="s">
        <v>562</v>
      </c>
      <c r="D194" s="130" t="s">
        <v>110</v>
      </c>
      <c r="E194" s="131" t="s">
        <v>563</v>
      </c>
      <c r="F194" s="132" t="s">
        <v>564</v>
      </c>
      <c r="G194" s="133" t="s">
        <v>113</v>
      </c>
      <c r="H194" s="134">
        <v>10</v>
      </c>
      <c r="I194" s="135"/>
      <c r="J194" s="136">
        <f t="shared" si="30"/>
        <v>0</v>
      </c>
      <c r="K194" s="132" t="s">
        <v>114</v>
      </c>
      <c r="L194" s="31"/>
      <c r="M194" s="137" t="s">
        <v>3</v>
      </c>
      <c r="N194" s="138" t="s">
        <v>40</v>
      </c>
      <c r="O194" s="51"/>
      <c r="P194" s="139">
        <f t="shared" si="31"/>
        <v>0</v>
      </c>
      <c r="Q194" s="139">
        <v>0</v>
      </c>
      <c r="R194" s="139">
        <f t="shared" si="32"/>
        <v>0</v>
      </c>
      <c r="S194" s="139">
        <v>0</v>
      </c>
      <c r="T194" s="140">
        <f t="shared" si="33"/>
        <v>0</v>
      </c>
      <c r="U194" s="30"/>
      <c r="V194" s="30"/>
      <c r="W194" s="30"/>
      <c r="X194" s="30"/>
      <c r="Y194" s="30"/>
      <c r="Z194" s="30"/>
      <c r="AA194" s="30"/>
      <c r="AB194" s="30"/>
      <c r="AC194" s="30"/>
      <c r="AD194" s="30"/>
      <c r="AE194" s="30"/>
      <c r="AR194" s="141" t="s">
        <v>115</v>
      </c>
      <c r="AT194" s="141" t="s">
        <v>110</v>
      </c>
      <c r="AU194" s="141" t="s">
        <v>76</v>
      </c>
      <c r="AY194" s="15" t="s">
        <v>109</v>
      </c>
      <c r="BE194" s="142">
        <f t="shared" si="34"/>
        <v>0</v>
      </c>
      <c r="BF194" s="142">
        <f t="shared" si="35"/>
        <v>0</v>
      </c>
      <c r="BG194" s="142">
        <f t="shared" si="36"/>
        <v>0</v>
      </c>
      <c r="BH194" s="142">
        <f t="shared" si="37"/>
        <v>0</v>
      </c>
      <c r="BI194" s="142">
        <f t="shared" si="38"/>
        <v>0</v>
      </c>
      <c r="BJ194" s="15" t="s">
        <v>76</v>
      </c>
      <c r="BK194" s="142">
        <f t="shared" si="39"/>
        <v>0</v>
      </c>
      <c r="BL194" s="15" t="s">
        <v>115</v>
      </c>
      <c r="BM194" s="141" t="s">
        <v>565</v>
      </c>
    </row>
    <row r="195" spans="1:65" s="2" customFormat="1" ht="60">
      <c r="A195" s="30"/>
      <c r="B195" s="129"/>
      <c r="C195" s="130" t="s">
        <v>566</v>
      </c>
      <c r="D195" s="130" t="s">
        <v>110</v>
      </c>
      <c r="E195" s="131" t="s">
        <v>567</v>
      </c>
      <c r="F195" s="132" t="s">
        <v>568</v>
      </c>
      <c r="G195" s="133" t="s">
        <v>113</v>
      </c>
      <c r="H195" s="134">
        <v>1</v>
      </c>
      <c r="I195" s="135"/>
      <c r="J195" s="136">
        <f t="shared" si="30"/>
        <v>0</v>
      </c>
      <c r="K195" s="132" t="s">
        <v>114</v>
      </c>
      <c r="L195" s="31"/>
      <c r="M195" s="137" t="s">
        <v>3</v>
      </c>
      <c r="N195" s="138" t="s">
        <v>40</v>
      </c>
      <c r="O195" s="51"/>
      <c r="P195" s="139">
        <f t="shared" si="31"/>
        <v>0</v>
      </c>
      <c r="Q195" s="139">
        <v>0</v>
      </c>
      <c r="R195" s="139">
        <f t="shared" si="32"/>
        <v>0</v>
      </c>
      <c r="S195" s="139">
        <v>0</v>
      </c>
      <c r="T195" s="140">
        <f t="shared" si="33"/>
        <v>0</v>
      </c>
      <c r="U195" s="30"/>
      <c r="V195" s="30"/>
      <c r="W195" s="30"/>
      <c r="X195" s="30"/>
      <c r="Y195" s="30"/>
      <c r="Z195" s="30"/>
      <c r="AA195" s="30"/>
      <c r="AB195" s="30"/>
      <c r="AC195" s="30"/>
      <c r="AD195" s="30"/>
      <c r="AE195" s="30"/>
      <c r="AR195" s="141" t="s">
        <v>115</v>
      </c>
      <c r="AT195" s="141" t="s">
        <v>110</v>
      </c>
      <c r="AU195" s="141" t="s">
        <v>76</v>
      </c>
      <c r="AY195" s="15" t="s">
        <v>109</v>
      </c>
      <c r="BE195" s="142">
        <f t="shared" si="34"/>
        <v>0</v>
      </c>
      <c r="BF195" s="142">
        <f t="shared" si="35"/>
        <v>0</v>
      </c>
      <c r="BG195" s="142">
        <f t="shared" si="36"/>
        <v>0</v>
      </c>
      <c r="BH195" s="142">
        <f t="shared" si="37"/>
        <v>0</v>
      </c>
      <c r="BI195" s="142">
        <f t="shared" si="38"/>
        <v>0</v>
      </c>
      <c r="BJ195" s="15" t="s">
        <v>76</v>
      </c>
      <c r="BK195" s="142">
        <f t="shared" si="39"/>
        <v>0</v>
      </c>
      <c r="BL195" s="15" t="s">
        <v>115</v>
      </c>
      <c r="BM195" s="141" t="s">
        <v>569</v>
      </c>
    </row>
    <row r="196" spans="1:65" s="2" customFormat="1" ht="24">
      <c r="A196" s="30"/>
      <c r="B196" s="129"/>
      <c r="C196" s="130" t="s">
        <v>570</v>
      </c>
      <c r="D196" s="130" t="s">
        <v>110</v>
      </c>
      <c r="E196" s="131" t="s">
        <v>571</v>
      </c>
      <c r="F196" s="132" t="s">
        <v>572</v>
      </c>
      <c r="G196" s="133" t="s">
        <v>113</v>
      </c>
      <c r="H196" s="134">
        <v>10</v>
      </c>
      <c r="I196" s="135"/>
      <c r="J196" s="136">
        <f t="shared" si="30"/>
        <v>0</v>
      </c>
      <c r="K196" s="132" t="s">
        <v>114</v>
      </c>
      <c r="L196" s="31"/>
      <c r="M196" s="137" t="s">
        <v>3</v>
      </c>
      <c r="N196" s="138" t="s">
        <v>40</v>
      </c>
      <c r="O196" s="51"/>
      <c r="P196" s="139">
        <f t="shared" si="31"/>
        <v>0</v>
      </c>
      <c r="Q196" s="139">
        <v>0</v>
      </c>
      <c r="R196" s="139">
        <f t="shared" si="32"/>
        <v>0</v>
      </c>
      <c r="S196" s="139">
        <v>0</v>
      </c>
      <c r="T196" s="140">
        <f t="shared" si="33"/>
        <v>0</v>
      </c>
      <c r="U196" s="30"/>
      <c r="V196" s="30"/>
      <c r="W196" s="30"/>
      <c r="X196" s="30"/>
      <c r="Y196" s="30"/>
      <c r="Z196" s="30"/>
      <c r="AA196" s="30"/>
      <c r="AB196" s="30"/>
      <c r="AC196" s="30"/>
      <c r="AD196" s="30"/>
      <c r="AE196" s="30"/>
      <c r="AR196" s="141" t="s">
        <v>115</v>
      </c>
      <c r="AT196" s="141" t="s">
        <v>110</v>
      </c>
      <c r="AU196" s="141" t="s">
        <v>76</v>
      </c>
      <c r="AY196" s="15" t="s">
        <v>109</v>
      </c>
      <c r="BE196" s="142">
        <f t="shared" si="34"/>
        <v>0</v>
      </c>
      <c r="BF196" s="142">
        <f t="shared" si="35"/>
        <v>0</v>
      </c>
      <c r="BG196" s="142">
        <f t="shared" si="36"/>
        <v>0</v>
      </c>
      <c r="BH196" s="142">
        <f t="shared" si="37"/>
        <v>0</v>
      </c>
      <c r="BI196" s="142">
        <f t="shared" si="38"/>
        <v>0</v>
      </c>
      <c r="BJ196" s="15" t="s">
        <v>76</v>
      </c>
      <c r="BK196" s="142">
        <f t="shared" si="39"/>
        <v>0</v>
      </c>
      <c r="BL196" s="15" t="s">
        <v>115</v>
      </c>
      <c r="BM196" s="141" t="s">
        <v>573</v>
      </c>
    </row>
    <row r="197" spans="1:65" s="2" customFormat="1" ht="33" customHeight="1">
      <c r="A197" s="30"/>
      <c r="B197" s="129"/>
      <c r="C197" s="130" t="s">
        <v>574</v>
      </c>
      <c r="D197" s="130" t="s">
        <v>110</v>
      </c>
      <c r="E197" s="131" t="s">
        <v>575</v>
      </c>
      <c r="F197" s="132" t="s">
        <v>576</v>
      </c>
      <c r="G197" s="133" t="s">
        <v>113</v>
      </c>
      <c r="H197" s="134">
        <v>110</v>
      </c>
      <c r="I197" s="135"/>
      <c r="J197" s="136">
        <f t="shared" si="30"/>
        <v>0</v>
      </c>
      <c r="K197" s="132" t="s">
        <v>114</v>
      </c>
      <c r="L197" s="31"/>
      <c r="M197" s="137" t="s">
        <v>3</v>
      </c>
      <c r="N197" s="138" t="s">
        <v>40</v>
      </c>
      <c r="O197" s="51"/>
      <c r="P197" s="139">
        <f t="shared" si="31"/>
        <v>0</v>
      </c>
      <c r="Q197" s="139">
        <v>0</v>
      </c>
      <c r="R197" s="139">
        <f t="shared" si="32"/>
        <v>0</v>
      </c>
      <c r="S197" s="139">
        <v>0</v>
      </c>
      <c r="T197" s="140">
        <f t="shared" si="33"/>
        <v>0</v>
      </c>
      <c r="U197" s="30"/>
      <c r="V197" s="30"/>
      <c r="W197" s="30"/>
      <c r="X197" s="30"/>
      <c r="Y197" s="30"/>
      <c r="Z197" s="30"/>
      <c r="AA197" s="30"/>
      <c r="AB197" s="30"/>
      <c r="AC197" s="30"/>
      <c r="AD197" s="30"/>
      <c r="AE197" s="30"/>
      <c r="AR197" s="141" t="s">
        <v>115</v>
      </c>
      <c r="AT197" s="141" t="s">
        <v>110</v>
      </c>
      <c r="AU197" s="141" t="s">
        <v>76</v>
      </c>
      <c r="AY197" s="15" t="s">
        <v>109</v>
      </c>
      <c r="BE197" s="142">
        <f t="shared" si="34"/>
        <v>0</v>
      </c>
      <c r="BF197" s="142">
        <f t="shared" si="35"/>
        <v>0</v>
      </c>
      <c r="BG197" s="142">
        <f t="shared" si="36"/>
        <v>0</v>
      </c>
      <c r="BH197" s="142">
        <f t="shared" si="37"/>
        <v>0</v>
      </c>
      <c r="BI197" s="142">
        <f t="shared" si="38"/>
        <v>0</v>
      </c>
      <c r="BJ197" s="15" t="s">
        <v>76</v>
      </c>
      <c r="BK197" s="142">
        <f t="shared" si="39"/>
        <v>0</v>
      </c>
      <c r="BL197" s="15" t="s">
        <v>115</v>
      </c>
      <c r="BM197" s="141" t="s">
        <v>577</v>
      </c>
    </row>
    <row r="198" spans="1:65" s="2" customFormat="1" ht="24">
      <c r="A198" s="30"/>
      <c r="B198" s="129"/>
      <c r="C198" s="130" t="s">
        <v>578</v>
      </c>
      <c r="D198" s="130" t="s">
        <v>110</v>
      </c>
      <c r="E198" s="131" t="s">
        <v>579</v>
      </c>
      <c r="F198" s="132" t="s">
        <v>580</v>
      </c>
      <c r="G198" s="133" t="s">
        <v>113</v>
      </c>
      <c r="H198" s="134">
        <v>3</v>
      </c>
      <c r="I198" s="135"/>
      <c r="J198" s="136">
        <f t="shared" si="30"/>
        <v>0</v>
      </c>
      <c r="K198" s="132" t="s">
        <v>114</v>
      </c>
      <c r="L198" s="31"/>
      <c r="M198" s="137" t="s">
        <v>3</v>
      </c>
      <c r="N198" s="138" t="s">
        <v>40</v>
      </c>
      <c r="O198" s="51"/>
      <c r="P198" s="139">
        <f t="shared" si="31"/>
        <v>0</v>
      </c>
      <c r="Q198" s="139">
        <v>0</v>
      </c>
      <c r="R198" s="139">
        <f t="shared" si="32"/>
        <v>0</v>
      </c>
      <c r="S198" s="139">
        <v>0</v>
      </c>
      <c r="T198" s="140">
        <f t="shared" si="33"/>
        <v>0</v>
      </c>
      <c r="U198" s="30"/>
      <c r="V198" s="30"/>
      <c r="W198" s="30"/>
      <c r="X198" s="30"/>
      <c r="Y198" s="30"/>
      <c r="Z198" s="30"/>
      <c r="AA198" s="30"/>
      <c r="AB198" s="30"/>
      <c r="AC198" s="30"/>
      <c r="AD198" s="30"/>
      <c r="AE198" s="30"/>
      <c r="AR198" s="141" t="s">
        <v>115</v>
      </c>
      <c r="AT198" s="141" t="s">
        <v>110</v>
      </c>
      <c r="AU198" s="141" t="s">
        <v>76</v>
      </c>
      <c r="AY198" s="15" t="s">
        <v>109</v>
      </c>
      <c r="BE198" s="142">
        <f t="shared" si="34"/>
        <v>0</v>
      </c>
      <c r="BF198" s="142">
        <f t="shared" si="35"/>
        <v>0</v>
      </c>
      <c r="BG198" s="142">
        <f t="shared" si="36"/>
        <v>0</v>
      </c>
      <c r="BH198" s="142">
        <f t="shared" si="37"/>
        <v>0</v>
      </c>
      <c r="BI198" s="142">
        <f t="shared" si="38"/>
        <v>0</v>
      </c>
      <c r="BJ198" s="15" t="s">
        <v>76</v>
      </c>
      <c r="BK198" s="142">
        <f t="shared" si="39"/>
        <v>0</v>
      </c>
      <c r="BL198" s="15" t="s">
        <v>115</v>
      </c>
      <c r="BM198" s="141" t="s">
        <v>581</v>
      </c>
    </row>
    <row r="199" spans="1:65" s="2" customFormat="1" ht="90" customHeight="1">
      <c r="A199" s="30"/>
      <c r="B199" s="129"/>
      <c r="C199" s="130" t="s">
        <v>582</v>
      </c>
      <c r="D199" s="130" t="s">
        <v>110</v>
      </c>
      <c r="E199" s="131" t="s">
        <v>583</v>
      </c>
      <c r="F199" s="132" t="s">
        <v>584</v>
      </c>
      <c r="G199" s="133" t="s">
        <v>585</v>
      </c>
      <c r="H199" s="134">
        <v>1436</v>
      </c>
      <c r="I199" s="135"/>
      <c r="J199" s="136">
        <f t="shared" si="30"/>
        <v>0</v>
      </c>
      <c r="K199" s="132" t="s">
        <v>114</v>
      </c>
      <c r="L199" s="31"/>
      <c r="M199" s="137" t="s">
        <v>3</v>
      </c>
      <c r="N199" s="138" t="s">
        <v>40</v>
      </c>
      <c r="O199" s="51"/>
      <c r="P199" s="139">
        <f t="shared" si="31"/>
        <v>0</v>
      </c>
      <c r="Q199" s="139">
        <v>0</v>
      </c>
      <c r="R199" s="139">
        <f t="shared" si="32"/>
        <v>0</v>
      </c>
      <c r="S199" s="139">
        <v>0</v>
      </c>
      <c r="T199" s="140">
        <f t="shared" si="33"/>
        <v>0</v>
      </c>
      <c r="U199" s="30"/>
      <c r="V199" s="30"/>
      <c r="W199" s="30"/>
      <c r="X199" s="30"/>
      <c r="Y199" s="30"/>
      <c r="Z199" s="30"/>
      <c r="AA199" s="30"/>
      <c r="AB199" s="30"/>
      <c r="AC199" s="30"/>
      <c r="AD199" s="30"/>
      <c r="AE199" s="30"/>
      <c r="AR199" s="141" t="s">
        <v>115</v>
      </c>
      <c r="AT199" s="141" t="s">
        <v>110</v>
      </c>
      <c r="AU199" s="141" t="s">
        <v>76</v>
      </c>
      <c r="AY199" s="15" t="s">
        <v>109</v>
      </c>
      <c r="BE199" s="142">
        <f t="shared" si="34"/>
        <v>0</v>
      </c>
      <c r="BF199" s="142">
        <f t="shared" si="35"/>
        <v>0</v>
      </c>
      <c r="BG199" s="142">
        <f t="shared" si="36"/>
        <v>0</v>
      </c>
      <c r="BH199" s="142">
        <f t="shared" si="37"/>
        <v>0</v>
      </c>
      <c r="BI199" s="142">
        <f t="shared" si="38"/>
        <v>0</v>
      </c>
      <c r="BJ199" s="15" t="s">
        <v>76</v>
      </c>
      <c r="BK199" s="142">
        <f t="shared" si="39"/>
        <v>0</v>
      </c>
      <c r="BL199" s="15" t="s">
        <v>115</v>
      </c>
      <c r="BM199" s="141" t="s">
        <v>586</v>
      </c>
    </row>
    <row r="200" spans="1:65" s="2" customFormat="1" ht="19.5">
      <c r="A200" s="30"/>
      <c r="B200" s="31"/>
      <c r="C200" s="30"/>
      <c r="D200" s="153" t="s">
        <v>587</v>
      </c>
      <c r="E200" s="30"/>
      <c r="F200" s="154" t="s">
        <v>588</v>
      </c>
      <c r="G200" s="30"/>
      <c r="H200" s="30"/>
      <c r="I200" s="155"/>
      <c r="J200" s="30"/>
      <c r="K200" s="30"/>
      <c r="L200" s="31"/>
      <c r="M200" s="156"/>
      <c r="N200" s="157"/>
      <c r="O200" s="51"/>
      <c r="P200" s="51"/>
      <c r="Q200" s="51"/>
      <c r="R200" s="51"/>
      <c r="S200" s="51"/>
      <c r="T200" s="52"/>
      <c r="U200" s="30"/>
      <c r="V200" s="30"/>
      <c r="W200" s="30"/>
      <c r="X200" s="30"/>
      <c r="Y200" s="30"/>
      <c r="Z200" s="30"/>
      <c r="AA200" s="30"/>
      <c r="AB200" s="30"/>
      <c r="AC200" s="30"/>
      <c r="AD200" s="30"/>
      <c r="AE200" s="30"/>
      <c r="AT200" s="15" t="s">
        <v>587</v>
      </c>
      <c r="AU200" s="15" t="s">
        <v>76</v>
      </c>
    </row>
    <row r="201" spans="1:65" s="2" customFormat="1" ht="90" customHeight="1">
      <c r="A201" s="30"/>
      <c r="B201" s="129"/>
      <c r="C201" s="130" t="s">
        <v>589</v>
      </c>
      <c r="D201" s="130" t="s">
        <v>110</v>
      </c>
      <c r="E201" s="131" t="s">
        <v>590</v>
      </c>
      <c r="F201" s="132" t="s">
        <v>591</v>
      </c>
      <c r="G201" s="133" t="s">
        <v>585</v>
      </c>
      <c r="H201" s="134">
        <v>24.5</v>
      </c>
      <c r="I201" s="135"/>
      <c r="J201" s="136">
        <f>ROUND(I201*H201,2)</f>
        <v>0</v>
      </c>
      <c r="K201" s="132" t="s">
        <v>114</v>
      </c>
      <c r="L201" s="31"/>
      <c r="M201" s="137" t="s">
        <v>3</v>
      </c>
      <c r="N201" s="138" t="s">
        <v>40</v>
      </c>
      <c r="O201" s="51"/>
      <c r="P201" s="139">
        <f>O201*H201</f>
        <v>0</v>
      </c>
      <c r="Q201" s="139">
        <v>0</v>
      </c>
      <c r="R201" s="139">
        <f>Q201*H201</f>
        <v>0</v>
      </c>
      <c r="S201" s="139">
        <v>0</v>
      </c>
      <c r="T201" s="140">
        <f>S201*H201</f>
        <v>0</v>
      </c>
      <c r="U201" s="30"/>
      <c r="V201" s="30"/>
      <c r="W201" s="30"/>
      <c r="X201" s="30"/>
      <c r="Y201" s="30"/>
      <c r="Z201" s="30"/>
      <c r="AA201" s="30"/>
      <c r="AB201" s="30"/>
      <c r="AC201" s="30"/>
      <c r="AD201" s="30"/>
      <c r="AE201" s="30"/>
      <c r="AR201" s="141" t="s">
        <v>115</v>
      </c>
      <c r="AT201" s="141" t="s">
        <v>110</v>
      </c>
      <c r="AU201" s="141" t="s">
        <v>76</v>
      </c>
      <c r="AY201" s="15" t="s">
        <v>109</v>
      </c>
      <c r="BE201" s="142">
        <f>IF(N201="základní",J201,0)</f>
        <v>0</v>
      </c>
      <c r="BF201" s="142">
        <f>IF(N201="snížená",J201,0)</f>
        <v>0</v>
      </c>
      <c r="BG201" s="142">
        <f>IF(N201="zákl. přenesená",J201,0)</f>
        <v>0</v>
      </c>
      <c r="BH201" s="142">
        <f>IF(N201="sníž. přenesená",J201,0)</f>
        <v>0</v>
      </c>
      <c r="BI201" s="142">
        <f>IF(N201="nulová",J201,0)</f>
        <v>0</v>
      </c>
      <c r="BJ201" s="15" t="s">
        <v>76</v>
      </c>
      <c r="BK201" s="142">
        <f>ROUND(I201*H201,2)</f>
        <v>0</v>
      </c>
      <c r="BL201" s="15" t="s">
        <v>115</v>
      </c>
      <c r="BM201" s="141" t="s">
        <v>592</v>
      </c>
    </row>
    <row r="202" spans="1:65" s="2" customFormat="1" ht="19.5">
      <c r="A202" s="30"/>
      <c r="B202" s="31"/>
      <c r="C202" s="30"/>
      <c r="D202" s="153" t="s">
        <v>587</v>
      </c>
      <c r="E202" s="30"/>
      <c r="F202" s="154" t="s">
        <v>588</v>
      </c>
      <c r="G202" s="30"/>
      <c r="H202" s="30"/>
      <c r="I202" s="155"/>
      <c r="J202" s="30"/>
      <c r="K202" s="30"/>
      <c r="L202" s="31"/>
      <c r="M202" s="156"/>
      <c r="N202" s="157"/>
      <c r="O202" s="51"/>
      <c r="P202" s="51"/>
      <c r="Q202" s="51"/>
      <c r="R202" s="51"/>
      <c r="S202" s="51"/>
      <c r="T202" s="52"/>
      <c r="U202" s="30"/>
      <c r="V202" s="30"/>
      <c r="W202" s="30"/>
      <c r="X202" s="30"/>
      <c r="Y202" s="30"/>
      <c r="Z202" s="30"/>
      <c r="AA202" s="30"/>
      <c r="AB202" s="30"/>
      <c r="AC202" s="30"/>
      <c r="AD202" s="30"/>
      <c r="AE202" s="30"/>
      <c r="AT202" s="15" t="s">
        <v>587</v>
      </c>
      <c r="AU202" s="15" t="s">
        <v>76</v>
      </c>
    </row>
    <row r="203" spans="1:65" s="2" customFormat="1" ht="44.25" customHeight="1">
      <c r="A203" s="30"/>
      <c r="B203" s="129"/>
      <c r="C203" s="130" t="s">
        <v>593</v>
      </c>
      <c r="D203" s="130" t="s">
        <v>110</v>
      </c>
      <c r="E203" s="131" t="s">
        <v>594</v>
      </c>
      <c r="F203" s="132" t="s">
        <v>595</v>
      </c>
      <c r="G203" s="133" t="s">
        <v>113</v>
      </c>
      <c r="H203" s="134">
        <v>16</v>
      </c>
      <c r="I203" s="135"/>
      <c r="J203" s="136">
        <f>ROUND(I203*H203,2)</f>
        <v>0</v>
      </c>
      <c r="K203" s="132" t="s">
        <v>114</v>
      </c>
      <c r="L203" s="31"/>
      <c r="M203" s="137" t="s">
        <v>3</v>
      </c>
      <c r="N203" s="138" t="s">
        <v>40</v>
      </c>
      <c r="O203" s="51"/>
      <c r="P203" s="139">
        <f>O203*H203</f>
        <v>0</v>
      </c>
      <c r="Q203" s="139">
        <v>0</v>
      </c>
      <c r="R203" s="139">
        <f>Q203*H203</f>
        <v>0</v>
      </c>
      <c r="S203" s="139">
        <v>0</v>
      </c>
      <c r="T203" s="140">
        <f>S203*H203</f>
        <v>0</v>
      </c>
      <c r="U203" s="30"/>
      <c r="V203" s="30"/>
      <c r="W203" s="30"/>
      <c r="X203" s="30"/>
      <c r="Y203" s="30"/>
      <c r="Z203" s="30"/>
      <c r="AA203" s="30"/>
      <c r="AB203" s="30"/>
      <c r="AC203" s="30"/>
      <c r="AD203" s="30"/>
      <c r="AE203" s="30"/>
      <c r="AR203" s="141" t="s">
        <v>115</v>
      </c>
      <c r="AT203" s="141" t="s">
        <v>110</v>
      </c>
      <c r="AU203" s="141" t="s">
        <v>76</v>
      </c>
      <c r="AY203" s="15" t="s">
        <v>109</v>
      </c>
      <c r="BE203" s="142">
        <f>IF(N203="základní",J203,0)</f>
        <v>0</v>
      </c>
      <c r="BF203" s="142">
        <f>IF(N203="snížená",J203,0)</f>
        <v>0</v>
      </c>
      <c r="BG203" s="142">
        <f>IF(N203="zákl. přenesená",J203,0)</f>
        <v>0</v>
      </c>
      <c r="BH203" s="142">
        <f>IF(N203="sníž. přenesená",J203,0)</f>
        <v>0</v>
      </c>
      <c r="BI203" s="142">
        <f>IF(N203="nulová",J203,0)</f>
        <v>0</v>
      </c>
      <c r="BJ203" s="15" t="s">
        <v>76</v>
      </c>
      <c r="BK203" s="142">
        <f>ROUND(I203*H203,2)</f>
        <v>0</v>
      </c>
      <c r="BL203" s="15" t="s">
        <v>115</v>
      </c>
      <c r="BM203" s="141" t="s">
        <v>596</v>
      </c>
    </row>
    <row r="204" spans="1:65" s="2" customFormat="1" ht="48">
      <c r="A204" s="30"/>
      <c r="B204" s="129"/>
      <c r="C204" s="130" t="s">
        <v>597</v>
      </c>
      <c r="D204" s="130" t="s">
        <v>110</v>
      </c>
      <c r="E204" s="131" t="s">
        <v>598</v>
      </c>
      <c r="F204" s="132" t="s">
        <v>599</v>
      </c>
      <c r="G204" s="133" t="s">
        <v>585</v>
      </c>
      <c r="H204" s="134">
        <v>1390</v>
      </c>
      <c r="I204" s="135"/>
      <c r="J204" s="136">
        <f>ROUND(I204*H204,2)</f>
        <v>0</v>
      </c>
      <c r="K204" s="132" t="s">
        <v>114</v>
      </c>
      <c r="L204" s="31"/>
      <c r="M204" s="137" t="s">
        <v>3</v>
      </c>
      <c r="N204" s="138" t="s">
        <v>40</v>
      </c>
      <c r="O204" s="51"/>
      <c r="P204" s="139">
        <f>O204*H204</f>
        <v>0</v>
      </c>
      <c r="Q204" s="139">
        <v>0</v>
      </c>
      <c r="R204" s="139">
        <f>Q204*H204</f>
        <v>0</v>
      </c>
      <c r="S204" s="139">
        <v>0</v>
      </c>
      <c r="T204" s="140">
        <f>S204*H204</f>
        <v>0</v>
      </c>
      <c r="U204" s="30"/>
      <c r="V204" s="30"/>
      <c r="W204" s="30"/>
      <c r="X204" s="30"/>
      <c r="Y204" s="30"/>
      <c r="Z204" s="30"/>
      <c r="AA204" s="30"/>
      <c r="AB204" s="30"/>
      <c r="AC204" s="30"/>
      <c r="AD204" s="30"/>
      <c r="AE204" s="30"/>
      <c r="AR204" s="141" t="s">
        <v>115</v>
      </c>
      <c r="AT204" s="141" t="s">
        <v>110</v>
      </c>
      <c r="AU204" s="141" t="s">
        <v>76</v>
      </c>
      <c r="AY204" s="15" t="s">
        <v>109</v>
      </c>
      <c r="BE204" s="142">
        <f>IF(N204="základní",J204,0)</f>
        <v>0</v>
      </c>
      <c r="BF204" s="142">
        <f>IF(N204="snížená",J204,0)</f>
        <v>0</v>
      </c>
      <c r="BG204" s="142">
        <f>IF(N204="zákl. přenesená",J204,0)</f>
        <v>0</v>
      </c>
      <c r="BH204" s="142">
        <f>IF(N204="sníž. přenesená",J204,0)</f>
        <v>0</v>
      </c>
      <c r="BI204" s="142">
        <f>IF(N204="nulová",J204,0)</f>
        <v>0</v>
      </c>
      <c r="BJ204" s="15" t="s">
        <v>76</v>
      </c>
      <c r="BK204" s="142">
        <f>ROUND(I204*H204,2)</f>
        <v>0</v>
      </c>
      <c r="BL204" s="15" t="s">
        <v>115</v>
      </c>
      <c r="BM204" s="141" t="s">
        <v>600</v>
      </c>
    </row>
    <row r="205" spans="1:65" s="2" customFormat="1" ht="48">
      <c r="A205" s="30"/>
      <c r="B205" s="129"/>
      <c r="C205" s="130" t="s">
        <v>601</v>
      </c>
      <c r="D205" s="130" t="s">
        <v>110</v>
      </c>
      <c r="E205" s="131" t="s">
        <v>602</v>
      </c>
      <c r="F205" s="132" t="s">
        <v>603</v>
      </c>
      <c r="G205" s="133" t="s">
        <v>585</v>
      </c>
      <c r="H205" s="134">
        <v>127.5</v>
      </c>
      <c r="I205" s="135"/>
      <c r="J205" s="136">
        <f>ROUND(I205*H205,2)</f>
        <v>0</v>
      </c>
      <c r="K205" s="132" t="s">
        <v>114</v>
      </c>
      <c r="L205" s="31"/>
      <c r="M205" s="158" t="s">
        <v>3</v>
      </c>
      <c r="N205" s="159" t="s">
        <v>40</v>
      </c>
      <c r="O205" s="160"/>
      <c r="P205" s="161">
        <f>O205*H205</f>
        <v>0</v>
      </c>
      <c r="Q205" s="161">
        <v>0</v>
      </c>
      <c r="R205" s="161">
        <f>Q205*H205</f>
        <v>0</v>
      </c>
      <c r="S205" s="161">
        <v>0</v>
      </c>
      <c r="T205" s="162">
        <f>S205*H205</f>
        <v>0</v>
      </c>
      <c r="U205" s="30"/>
      <c r="V205" s="30"/>
      <c r="W205" s="30"/>
      <c r="X205" s="30"/>
      <c r="Y205" s="30"/>
      <c r="Z205" s="30"/>
      <c r="AA205" s="30"/>
      <c r="AB205" s="30"/>
      <c r="AC205" s="30"/>
      <c r="AD205" s="30"/>
      <c r="AE205" s="30"/>
      <c r="AR205" s="141" t="s">
        <v>115</v>
      </c>
      <c r="AT205" s="141" t="s">
        <v>110</v>
      </c>
      <c r="AU205" s="141" t="s">
        <v>76</v>
      </c>
      <c r="AY205" s="15" t="s">
        <v>109</v>
      </c>
      <c r="BE205" s="142">
        <f>IF(N205="základní",J205,0)</f>
        <v>0</v>
      </c>
      <c r="BF205" s="142">
        <f>IF(N205="snížená",J205,0)</f>
        <v>0</v>
      </c>
      <c r="BG205" s="142">
        <f>IF(N205="zákl. přenesená",J205,0)</f>
        <v>0</v>
      </c>
      <c r="BH205" s="142">
        <f>IF(N205="sníž. přenesená",J205,0)</f>
        <v>0</v>
      </c>
      <c r="BI205" s="142">
        <f>IF(N205="nulová",J205,0)</f>
        <v>0</v>
      </c>
      <c r="BJ205" s="15" t="s">
        <v>76</v>
      </c>
      <c r="BK205" s="142">
        <f>ROUND(I205*H205,2)</f>
        <v>0</v>
      </c>
      <c r="BL205" s="15" t="s">
        <v>115</v>
      </c>
      <c r="BM205" s="141" t="s">
        <v>604</v>
      </c>
    </row>
    <row r="206" spans="1:65" s="2" customFormat="1" ht="6.95" customHeight="1">
      <c r="A206" s="30"/>
      <c r="B206" s="40"/>
      <c r="C206" s="41"/>
      <c r="D206" s="41"/>
      <c r="E206" s="41"/>
      <c r="F206" s="41"/>
      <c r="G206" s="41"/>
      <c r="H206" s="41"/>
      <c r="I206" s="41"/>
      <c r="J206" s="41"/>
      <c r="K206" s="41"/>
      <c r="L206" s="31"/>
      <c r="M206" s="30"/>
      <c r="O206" s="30"/>
      <c r="P206" s="30"/>
      <c r="Q206" s="30"/>
      <c r="R206" s="30"/>
      <c r="S206" s="30"/>
      <c r="T206" s="30"/>
      <c r="U206" s="30"/>
      <c r="V206" s="30"/>
      <c r="W206" s="30"/>
      <c r="X206" s="30"/>
      <c r="Y206" s="30"/>
      <c r="Z206" s="30"/>
      <c r="AA206" s="30"/>
      <c r="AB206" s="30"/>
      <c r="AC206" s="30"/>
      <c r="AD206" s="30"/>
      <c r="AE206" s="30"/>
    </row>
  </sheetData>
  <autoFilter ref="C79:K205"/>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3"/>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1" t="s">
        <v>6</v>
      </c>
      <c r="M2" s="252"/>
      <c r="N2" s="252"/>
      <c r="O2" s="252"/>
      <c r="P2" s="252"/>
      <c r="Q2" s="252"/>
      <c r="R2" s="252"/>
      <c r="S2" s="252"/>
      <c r="T2" s="252"/>
      <c r="U2" s="252"/>
      <c r="V2" s="252"/>
      <c r="AT2" s="15" t="s">
        <v>81</v>
      </c>
    </row>
    <row r="3" spans="1:46" s="1" customFormat="1" ht="6.95" customHeight="1">
      <c r="B3" s="16"/>
      <c r="C3" s="17"/>
      <c r="D3" s="17"/>
      <c r="E3" s="17"/>
      <c r="F3" s="17"/>
      <c r="G3" s="17"/>
      <c r="H3" s="17"/>
      <c r="I3" s="17"/>
      <c r="J3" s="17"/>
      <c r="K3" s="17"/>
      <c r="L3" s="18"/>
      <c r="AT3" s="15" t="s">
        <v>78</v>
      </c>
    </row>
    <row r="4" spans="1:46" s="1" customFormat="1" ht="24.95" customHeight="1">
      <c r="B4" s="18"/>
      <c r="D4" s="19" t="s">
        <v>85</v>
      </c>
      <c r="L4" s="18"/>
      <c r="M4" s="86" t="s">
        <v>11</v>
      </c>
      <c r="AT4" s="15" t="s">
        <v>4</v>
      </c>
    </row>
    <row r="5" spans="1:46" s="1" customFormat="1" ht="6.95" customHeight="1">
      <c r="B5" s="18"/>
      <c r="L5" s="18"/>
    </row>
    <row r="6" spans="1:46" s="1" customFormat="1" ht="12" customHeight="1">
      <c r="B6" s="18"/>
      <c r="D6" s="25" t="s">
        <v>17</v>
      </c>
      <c r="L6" s="18"/>
    </row>
    <row r="7" spans="1:46" s="1" customFormat="1" ht="16.5" customHeight="1">
      <c r="B7" s="18"/>
      <c r="E7" s="290" t="str">
        <f>'Rekapitulace stavby'!K6</f>
        <v>Oprava TV v úseku Strakonice - Katovice</v>
      </c>
      <c r="F7" s="291"/>
      <c r="G7" s="291"/>
      <c r="H7" s="291"/>
      <c r="L7" s="18"/>
    </row>
    <row r="8" spans="1:46" s="2" customFormat="1" ht="12" customHeight="1">
      <c r="A8" s="30"/>
      <c r="B8" s="31"/>
      <c r="C8" s="30"/>
      <c r="D8" s="25" t="s">
        <v>86</v>
      </c>
      <c r="E8" s="30"/>
      <c r="F8" s="30"/>
      <c r="G8" s="30"/>
      <c r="H8" s="30"/>
      <c r="I8" s="30"/>
      <c r="J8" s="30"/>
      <c r="K8" s="30"/>
      <c r="L8" s="87"/>
      <c r="S8" s="30"/>
      <c r="T8" s="30"/>
      <c r="U8" s="30"/>
      <c r="V8" s="30"/>
      <c r="W8" s="30"/>
      <c r="X8" s="30"/>
      <c r="Y8" s="30"/>
      <c r="Z8" s="30"/>
      <c r="AA8" s="30"/>
      <c r="AB8" s="30"/>
      <c r="AC8" s="30"/>
      <c r="AD8" s="30"/>
      <c r="AE8" s="30"/>
    </row>
    <row r="9" spans="1:46" s="2" customFormat="1" ht="16.5" customHeight="1">
      <c r="A9" s="30"/>
      <c r="B9" s="31"/>
      <c r="C9" s="30"/>
      <c r="D9" s="30"/>
      <c r="E9" s="256" t="s">
        <v>605</v>
      </c>
      <c r="F9" s="289"/>
      <c r="G9" s="289"/>
      <c r="H9" s="289"/>
      <c r="I9" s="30"/>
      <c r="J9" s="30"/>
      <c r="K9" s="30"/>
      <c r="L9" s="87"/>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7"/>
      <c r="S10" s="30"/>
      <c r="T10" s="30"/>
      <c r="U10" s="30"/>
      <c r="V10" s="30"/>
      <c r="W10" s="30"/>
      <c r="X10" s="30"/>
      <c r="Y10" s="30"/>
      <c r="Z10" s="30"/>
      <c r="AA10" s="30"/>
      <c r="AB10" s="30"/>
      <c r="AC10" s="30"/>
      <c r="AD10" s="30"/>
      <c r="AE10" s="30"/>
    </row>
    <row r="11" spans="1:46" s="2" customFormat="1" ht="12" customHeight="1">
      <c r="A11" s="30"/>
      <c r="B11" s="31"/>
      <c r="C11" s="30"/>
      <c r="D11" s="25" t="s">
        <v>19</v>
      </c>
      <c r="E11" s="30"/>
      <c r="F11" s="23" t="s">
        <v>3</v>
      </c>
      <c r="G11" s="30"/>
      <c r="H11" s="30"/>
      <c r="I11" s="25" t="s">
        <v>20</v>
      </c>
      <c r="J11" s="23" t="s">
        <v>3</v>
      </c>
      <c r="K11" s="30"/>
      <c r="L11" s="87"/>
      <c r="S11" s="30"/>
      <c r="T11" s="30"/>
      <c r="U11" s="30"/>
      <c r="V11" s="30"/>
      <c r="W11" s="30"/>
      <c r="X11" s="30"/>
      <c r="Y11" s="30"/>
      <c r="Z11" s="30"/>
      <c r="AA11" s="30"/>
      <c r="AB11" s="30"/>
      <c r="AC11" s="30"/>
      <c r="AD11" s="30"/>
      <c r="AE11" s="30"/>
    </row>
    <row r="12" spans="1:46" s="2" customFormat="1" ht="12" customHeight="1">
      <c r="A12" s="30"/>
      <c r="B12" s="31"/>
      <c r="C12" s="30"/>
      <c r="D12" s="25" t="s">
        <v>21</v>
      </c>
      <c r="E12" s="30"/>
      <c r="F12" s="23" t="s">
        <v>22</v>
      </c>
      <c r="G12" s="30"/>
      <c r="H12" s="30"/>
      <c r="I12" s="25" t="s">
        <v>23</v>
      </c>
      <c r="J12" s="48" t="str">
        <f>'Rekapitulace stavby'!AN8</f>
        <v>7. 1. 2021</v>
      </c>
      <c r="K12" s="30"/>
      <c r="L12" s="87"/>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7"/>
      <c r="S13" s="30"/>
      <c r="T13" s="30"/>
      <c r="U13" s="30"/>
      <c r="V13" s="30"/>
      <c r="W13" s="30"/>
      <c r="X13" s="30"/>
      <c r="Y13" s="30"/>
      <c r="Z13" s="30"/>
      <c r="AA13" s="30"/>
      <c r="AB13" s="30"/>
      <c r="AC13" s="30"/>
      <c r="AD13" s="30"/>
      <c r="AE13" s="30"/>
    </row>
    <row r="14" spans="1:46" s="2" customFormat="1" ht="12" customHeight="1">
      <c r="A14" s="30"/>
      <c r="B14" s="31"/>
      <c r="C14" s="30"/>
      <c r="D14" s="25" t="s">
        <v>25</v>
      </c>
      <c r="E14" s="30"/>
      <c r="F14" s="30"/>
      <c r="G14" s="30"/>
      <c r="H14" s="30"/>
      <c r="I14" s="25" t="s">
        <v>26</v>
      </c>
      <c r="J14" s="23" t="str">
        <f>IF('Rekapitulace stavby'!AN10="","",'Rekapitulace stavby'!AN10)</f>
        <v/>
      </c>
      <c r="K14" s="30"/>
      <c r="L14" s="87"/>
      <c r="S14" s="30"/>
      <c r="T14" s="30"/>
      <c r="U14" s="30"/>
      <c r="V14" s="30"/>
      <c r="W14" s="30"/>
      <c r="X14" s="30"/>
      <c r="Y14" s="30"/>
      <c r="Z14" s="30"/>
      <c r="AA14" s="30"/>
      <c r="AB14" s="30"/>
      <c r="AC14" s="30"/>
      <c r="AD14" s="30"/>
      <c r="AE14" s="30"/>
    </row>
    <row r="15" spans="1:46" s="2" customFormat="1" ht="18" customHeight="1">
      <c r="A15" s="30"/>
      <c r="B15" s="31"/>
      <c r="C15" s="30"/>
      <c r="D15" s="30"/>
      <c r="E15" s="23" t="str">
        <f>IF('Rekapitulace stavby'!E11="","",'Rekapitulace stavby'!E11)</f>
        <v xml:space="preserve"> </v>
      </c>
      <c r="F15" s="30"/>
      <c r="G15" s="30"/>
      <c r="H15" s="30"/>
      <c r="I15" s="25" t="s">
        <v>27</v>
      </c>
      <c r="J15" s="23" t="str">
        <f>IF('Rekapitulace stavby'!AN11="","",'Rekapitulace stavby'!AN11)</f>
        <v/>
      </c>
      <c r="K15" s="30"/>
      <c r="L15" s="87"/>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7"/>
      <c r="S16" s="30"/>
      <c r="T16" s="30"/>
      <c r="U16" s="30"/>
      <c r="V16" s="30"/>
      <c r="W16" s="30"/>
      <c r="X16" s="30"/>
      <c r="Y16" s="30"/>
      <c r="Z16" s="30"/>
      <c r="AA16" s="30"/>
      <c r="AB16" s="30"/>
      <c r="AC16" s="30"/>
      <c r="AD16" s="30"/>
      <c r="AE16" s="30"/>
    </row>
    <row r="17" spans="1:31" s="2" customFormat="1" ht="12" customHeight="1">
      <c r="A17" s="30"/>
      <c r="B17" s="31"/>
      <c r="C17" s="30"/>
      <c r="D17" s="25" t="s">
        <v>28</v>
      </c>
      <c r="E17" s="30"/>
      <c r="F17" s="30"/>
      <c r="G17" s="30"/>
      <c r="H17" s="30"/>
      <c r="I17" s="25" t="s">
        <v>26</v>
      </c>
      <c r="J17" s="26" t="str">
        <f>'Rekapitulace stavby'!AN13</f>
        <v>Vyplň údaj</v>
      </c>
      <c r="K17" s="30"/>
      <c r="L17" s="87"/>
      <c r="S17" s="30"/>
      <c r="T17" s="30"/>
      <c r="U17" s="30"/>
      <c r="V17" s="30"/>
      <c r="W17" s="30"/>
      <c r="X17" s="30"/>
      <c r="Y17" s="30"/>
      <c r="Z17" s="30"/>
      <c r="AA17" s="30"/>
      <c r="AB17" s="30"/>
      <c r="AC17" s="30"/>
      <c r="AD17" s="30"/>
      <c r="AE17" s="30"/>
    </row>
    <row r="18" spans="1:31" s="2" customFormat="1" ht="18" customHeight="1">
      <c r="A18" s="30"/>
      <c r="B18" s="31"/>
      <c r="C18" s="30"/>
      <c r="D18" s="30"/>
      <c r="E18" s="292" t="str">
        <f>'Rekapitulace stavby'!E14</f>
        <v>Vyplň údaj</v>
      </c>
      <c r="F18" s="281"/>
      <c r="G18" s="281"/>
      <c r="H18" s="281"/>
      <c r="I18" s="25" t="s">
        <v>27</v>
      </c>
      <c r="J18" s="26" t="str">
        <f>'Rekapitulace stavby'!AN14</f>
        <v>Vyplň údaj</v>
      </c>
      <c r="K18" s="30"/>
      <c r="L18" s="87"/>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7"/>
      <c r="S19" s="30"/>
      <c r="T19" s="30"/>
      <c r="U19" s="30"/>
      <c r="V19" s="30"/>
      <c r="W19" s="30"/>
      <c r="X19" s="30"/>
      <c r="Y19" s="30"/>
      <c r="Z19" s="30"/>
      <c r="AA19" s="30"/>
      <c r="AB19" s="30"/>
      <c r="AC19" s="30"/>
      <c r="AD19" s="30"/>
      <c r="AE19" s="30"/>
    </row>
    <row r="20" spans="1:31" s="2" customFormat="1" ht="12" customHeight="1">
      <c r="A20" s="30"/>
      <c r="B20" s="31"/>
      <c r="C20" s="30"/>
      <c r="D20" s="25" t="s">
        <v>30</v>
      </c>
      <c r="E20" s="30"/>
      <c r="F20" s="30"/>
      <c r="G20" s="30"/>
      <c r="H20" s="30"/>
      <c r="I20" s="25" t="s">
        <v>26</v>
      </c>
      <c r="J20" s="23" t="str">
        <f>IF('Rekapitulace stavby'!AN16="","",'Rekapitulace stavby'!AN16)</f>
        <v/>
      </c>
      <c r="K20" s="30"/>
      <c r="L20" s="87"/>
      <c r="S20" s="30"/>
      <c r="T20" s="30"/>
      <c r="U20" s="30"/>
      <c r="V20" s="30"/>
      <c r="W20" s="30"/>
      <c r="X20" s="30"/>
      <c r="Y20" s="30"/>
      <c r="Z20" s="30"/>
      <c r="AA20" s="30"/>
      <c r="AB20" s="30"/>
      <c r="AC20" s="30"/>
      <c r="AD20" s="30"/>
      <c r="AE20" s="30"/>
    </row>
    <row r="21" spans="1:31" s="2" customFormat="1" ht="18" customHeight="1">
      <c r="A21" s="30"/>
      <c r="B21" s="31"/>
      <c r="C21" s="30"/>
      <c r="D21" s="30"/>
      <c r="E21" s="23" t="str">
        <f>IF('Rekapitulace stavby'!E17="","",'Rekapitulace stavby'!E17)</f>
        <v xml:space="preserve"> </v>
      </c>
      <c r="F21" s="30"/>
      <c r="G21" s="30"/>
      <c r="H21" s="30"/>
      <c r="I21" s="25" t="s">
        <v>27</v>
      </c>
      <c r="J21" s="23" t="str">
        <f>IF('Rekapitulace stavby'!AN17="","",'Rekapitulace stavby'!AN17)</f>
        <v/>
      </c>
      <c r="K21" s="30"/>
      <c r="L21" s="87"/>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7"/>
      <c r="S22" s="30"/>
      <c r="T22" s="30"/>
      <c r="U22" s="30"/>
      <c r="V22" s="30"/>
      <c r="W22" s="30"/>
      <c r="X22" s="30"/>
      <c r="Y22" s="30"/>
      <c r="Z22" s="30"/>
      <c r="AA22" s="30"/>
      <c r="AB22" s="30"/>
      <c r="AC22" s="30"/>
      <c r="AD22" s="30"/>
      <c r="AE22" s="30"/>
    </row>
    <row r="23" spans="1:31" s="2" customFormat="1" ht="12" customHeight="1">
      <c r="A23" s="30"/>
      <c r="B23" s="31"/>
      <c r="C23" s="30"/>
      <c r="D23" s="25" t="s">
        <v>32</v>
      </c>
      <c r="E23" s="30"/>
      <c r="F23" s="30"/>
      <c r="G23" s="30"/>
      <c r="H23" s="30"/>
      <c r="I23" s="25" t="s">
        <v>26</v>
      </c>
      <c r="J23" s="23" t="str">
        <f>IF('Rekapitulace stavby'!AN19="","",'Rekapitulace stavby'!AN19)</f>
        <v/>
      </c>
      <c r="K23" s="30"/>
      <c r="L23" s="87"/>
      <c r="S23" s="30"/>
      <c r="T23" s="30"/>
      <c r="U23" s="30"/>
      <c r="V23" s="30"/>
      <c r="W23" s="30"/>
      <c r="X23" s="30"/>
      <c r="Y23" s="30"/>
      <c r="Z23" s="30"/>
      <c r="AA23" s="30"/>
      <c r="AB23" s="30"/>
      <c r="AC23" s="30"/>
      <c r="AD23" s="30"/>
      <c r="AE23" s="30"/>
    </row>
    <row r="24" spans="1:31" s="2" customFormat="1" ht="18" customHeight="1">
      <c r="A24" s="30"/>
      <c r="B24" s="31"/>
      <c r="C24" s="30"/>
      <c r="D24" s="30"/>
      <c r="E24" s="23" t="str">
        <f>IF('Rekapitulace stavby'!E20="","",'Rekapitulace stavby'!E20)</f>
        <v xml:space="preserve"> </v>
      </c>
      <c r="F24" s="30"/>
      <c r="G24" s="30"/>
      <c r="H24" s="30"/>
      <c r="I24" s="25" t="s">
        <v>27</v>
      </c>
      <c r="J24" s="23" t="str">
        <f>IF('Rekapitulace stavby'!AN20="","",'Rekapitulace stavby'!AN20)</f>
        <v/>
      </c>
      <c r="K24" s="30"/>
      <c r="L24" s="87"/>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7"/>
      <c r="S25" s="30"/>
      <c r="T25" s="30"/>
      <c r="U25" s="30"/>
      <c r="V25" s="30"/>
      <c r="W25" s="30"/>
      <c r="X25" s="30"/>
      <c r="Y25" s="30"/>
      <c r="Z25" s="30"/>
      <c r="AA25" s="30"/>
      <c r="AB25" s="30"/>
      <c r="AC25" s="30"/>
      <c r="AD25" s="30"/>
      <c r="AE25" s="30"/>
    </row>
    <row r="26" spans="1:31" s="2" customFormat="1" ht="12" customHeight="1">
      <c r="A26" s="30"/>
      <c r="B26" s="31"/>
      <c r="C26" s="30"/>
      <c r="D26" s="25" t="s">
        <v>33</v>
      </c>
      <c r="E26" s="30"/>
      <c r="F26" s="30"/>
      <c r="G26" s="30"/>
      <c r="H26" s="30"/>
      <c r="I26" s="30"/>
      <c r="J26" s="30"/>
      <c r="K26" s="30"/>
      <c r="L26" s="87"/>
      <c r="S26" s="30"/>
      <c r="T26" s="30"/>
      <c r="U26" s="30"/>
      <c r="V26" s="30"/>
      <c r="W26" s="30"/>
      <c r="X26" s="30"/>
      <c r="Y26" s="30"/>
      <c r="Z26" s="30"/>
      <c r="AA26" s="30"/>
      <c r="AB26" s="30"/>
      <c r="AC26" s="30"/>
      <c r="AD26" s="30"/>
      <c r="AE26" s="30"/>
    </row>
    <row r="27" spans="1:31" s="8" customFormat="1" ht="16.5" customHeight="1">
      <c r="A27" s="88"/>
      <c r="B27" s="89"/>
      <c r="C27" s="88"/>
      <c r="D27" s="88"/>
      <c r="E27" s="285" t="s">
        <v>3</v>
      </c>
      <c r="F27" s="285"/>
      <c r="G27" s="285"/>
      <c r="H27" s="285"/>
      <c r="I27" s="88"/>
      <c r="J27" s="88"/>
      <c r="K27" s="88"/>
      <c r="L27" s="90"/>
      <c r="S27" s="88"/>
      <c r="T27" s="88"/>
      <c r="U27" s="88"/>
      <c r="V27" s="88"/>
      <c r="W27" s="88"/>
      <c r="X27" s="88"/>
      <c r="Y27" s="88"/>
      <c r="Z27" s="88"/>
      <c r="AA27" s="88"/>
      <c r="AB27" s="88"/>
      <c r="AC27" s="88"/>
      <c r="AD27" s="88"/>
      <c r="AE27" s="88"/>
    </row>
    <row r="28" spans="1:31" s="2" customFormat="1" ht="6.95" customHeight="1">
      <c r="A28" s="30"/>
      <c r="B28" s="31"/>
      <c r="C28" s="30"/>
      <c r="D28" s="30"/>
      <c r="E28" s="30"/>
      <c r="F28" s="30"/>
      <c r="G28" s="30"/>
      <c r="H28" s="30"/>
      <c r="I28" s="30"/>
      <c r="J28" s="30"/>
      <c r="K28" s="30"/>
      <c r="L28" s="87"/>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7"/>
      <c r="S29" s="30"/>
      <c r="T29" s="30"/>
      <c r="U29" s="30"/>
      <c r="V29" s="30"/>
      <c r="W29" s="30"/>
      <c r="X29" s="30"/>
      <c r="Y29" s="30"/>
      <c r="Z29" s="30"/>
      <c r="AA29" s="30"/>
      <c r="AB29" s="30"/>
      <c r="AC29" s="30"/>
      <c r="AD29" s="30"/>
      <c r="AE29" s="30"/>
    </row>
    <row r="30" spans="1:31" s="2" customFormat="1" ht="25.35" customHeight="1">
      <c r="A30" s="30"/>
      <c r="B30" s="31"/>
      <c r="C30" s="30"/>
      <c r="D30" s="91" t="s">
        <v>35</v>
      </c>
      <c r="E30" s="30"/>
      <c r="F30" s="30"/>
      <c r="G30" s="30"/>
      <c r="H30" s="30"/>
      <c r="I30" s="30"/>
      <c r="J30" s="64">
        <f>ROUND(J83, 2)</f>
        <v>0</v>
      </c>
      <c r="K30" s="30"/>
      <c r="L30" s="87"/>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7"/>
      <c r="S31" s="30"/>
      <c r="T31" s="30"/>
      <c r="U31" s="30"/>
      <c r="V31" s="30"/>
      <c r="W31" s="30"/>
      <c r="X31" s="30"/>
      <c r="Y31" s="30"/>
      <c r="Z31" s="30"/>
      <c r="AA31" s="30"/>
      <c r="AB31" s="30"/>
      <c r="AC31" s="30"/>
      <c r="AD31" s="30"/>
      <c r="AE31" s="30"/>
    </row>
    <row r="32" spans="1:31" s="2" customFormat="1" ht="14.45" customHeight="1">
      <c r="A32" s="30"/>
      <c r="B32" s="31"/>
      <c r="C32" s="30"/>
      <c r="D32" s="30"/>
      <c r="E32" s="30"/>
      <c r="F32" s="34" t="s">
        <v>37</v>
      </c>
      <c r="G32" s="30"/>
      <c r="H32" s="30"/>
      <c r="I32" s="34" t="s">
        <v>36</v>
      </c>
      <c r="J32" s="34" t="s">
        <v>38</v>
      </c>
      <c r="K32" s="30"/>
      <c r="L32" s="87"/>
      <c r="S32" s="30"/>
      <c r="T32" s="30"/>
      <c r="U32" s="30"/>
      <c r="V32" s="30"/>
      <c r="W32" s="30"/>
      <c r="X32" s="30"/>
      <c r="Y32" s="30"/>
      <c r="Z32" s="30"/>
      <c r="AA32" s="30"/>
      <c r="AB32" s="30"/>
      <c r="AC32" s="30"/>
      <c r="AD32" s="30"/>
      <c r="AE32" s="30"/>
    </row>
    <row r="33" spans="1:31" s="2" customFormat="1" ht="14.45" customHeight="1">
      <c r="A33" s="30"/>
      <c r="B33" s="31"/>
      <c r="C33" s="30"/>
      <c r="D33" s="92" t="s">
        <v>39</v>
      </c>
      <c r="E33" s="25" t="s">
        <v>40</v>
      </c>
      <c r="F33" s="93">
        <f>ROUND((SUM(BE83:BE92)),  2)</f>
        <v>0</v>
      </c>
      <c r="G33" s="30"/>
      <c r="H33" s="30"/>
      <c r="I33" s="94">
        <v>0.21</v>
      </c>
      <c r="J33" s="93">
        <f>ROUND(((SUM(BE83:BE92))*I33),  2)</f>
        <v>0</v>
      </c>
      <c r="K33" s="30"/>
      <c r="L33" s="87"/>
      <c r="S33" s="30"/>
      <c r="T33" s="30"/>
      <c r="U33" s="30"/>
      <c r="V33" s="30"/>
      <c r="W33" s="30"/>
      <c r="X33" s="30"/>
      <c r="Y33" s="30"/>
      <c r="Z33" s="30"/>
      <c r="AA33" s="30"/>
      <c r="AB33" s="30"/>
      <c r="AC33" s="30"/>
      <c r="AD33" s="30"/>
      <c r="AE33" s="30"/>
    </row>
    <row r="34" spans="1:31" s="2" customFormat="1" ht="14.45" customHeight="1">
      <c r="A34" s="30"/>
      <c r="B34" s="31"/>
      <c r="C34" s="30"/>
      <c r="D34" s="30"/>
      <c r="E34" s="25" t="s">
        <v>41</v>
      </c>
      <c r="F34" s="93">
        <f>ROUND((SUM(BF83:BF92)),  2)</f>
        <v>0</v>
      </c>
      <c r="G34" s="30"/>
      <c r="H34" s="30"/>
      <c r="I34" s="94">
        <v>0.15</v>
      </c>
      <c r="J34" s="93">
        <f>ROUND(((SUM(BF83:BF92))*I34),  2)</f>
        <v>0</v>
      </c>
      <c r="K34" s="30"/>
      <c r="L34" s="87"/>
      <c r="S34" s="30"/>
      <c r="T34" s="30"/>
      <c r="U34" s="30"/>
      <c r="V34" s="30"/>
      <c r="W34" s="30"/>
      <c r="X34" s="30"/>
      <c r="Y34" s="30"/>
      <c r="Z34" s="30"/>
      <c r="AA34" s="30"/>
      <c r="AB34" s="30"/>
      <c r="AC34" s="30"/>
      <c r="AD34" s="30"/>
      <c r="AE34" s="30"/>
    </row>
    <row r="35" spans="1:31" s="2" customFormat="1" ht="14.45" hidden="1" customHeight="1">
      <c r="A35" s="30"/>
      <c r="B35" s="31"/>
      <c r="C35" s="30"/>
      <c r="D35" s="30"/>
      <c r="E35" s="25" t="s">
        <v>42</v>
      </c>
      <c r="F35" s="93">
        <f>ROUND((SUM(BG83:BG92)),  2)</f>
        <v>0</v>
      </c>
      <c r="G35" s="30"/>
      <c r="H35" s="30"/>
      <c r="I35" s="94">
        <v>0.21</v>
      </c>
      <c r="J35" s="93">
        <f>0</f>
        <v>0</v>
      </c>
      <c r="K35" s="30"/>
      <c r="L35" s="87"/>
      <c r="S35" s="30"/>
      <c r="T35" s="30"/>
      <c r="U35" s="30"/>
      <c r="V35" s="30"/>
      <c r="W35" s="30"/>
      <c r="X35" s="30"/>
      <c r="Y35" s="30"/>
      <c r="Z35" s="30"/>
      <c r="AA35" s="30"/>
      <c r="AB35" s="30"/>
      <c r="AC35" s="30"/>
      <c r="AD35" s="30"/>
      <c r="AE35" s="30"/>
    </row>
    <row r="36" spans="1:31" s="2" customFormat="1" ht="14.45" hidden="1" customHeight="1">
      <c r="A36" s="30"/>
      <c r="B36" s="31"/>
      <c r="C36" s="30"/>
      <c r="D36" s="30"/>
      <c r="E36" s="25" t="s">
        <v>43</v>
      </c>
      <c r="F36" s="93">
        <f>ROUND((SUM(BH83:BH92)),  2)</f>
        <v>0</v>
      </c>
      <c r="G36" s="30"/>
      <c r="H36" s="30"/>
      <c r="I36" s="94">
        <v>0.15</v>
      </c>
      <c r="J36" s="93">
        <f>0</f>
        <v>0</v>
      </c>
      <c r="K36" s="30"/>
      <c r="L36" s="87"/>
      <c r="S36" s="30"/>
      <c r="T36" s="30"/>
      <c r="U36" s="30"/>
      <c r="V36" s="30"/>
      <c r="W36" s="30"/>
      <c r="X36" s="30"/>
      <c r="Y36" s="30"/>
      <c r="Z36" s="30"/>
      <c r="AA36" s="30"/>
      <c r="AB36" s="30"/>
      <c r="AC36" s="30"/>
      <c r="AD36" s="30"/>
      <c r="AE36" s="30"/>
    </row>
    <row r="37" spans="1:31" s="2" customFormat="1" ht="14.45" hidden="1" customHeight="1">
      <c r="A37" s="30"/>
      <c r="B37" s="31"/>
      <c r="C37" s="30"/>
      <c r="D37" s="30"/>
      <c r="E37" s="25" t="s">
        <v>44</v>
      </c>
      <c r="F37" s="93">
        <f>ROUND((SUM(BI83:BI92)),  2)</f>
        <v>0</v>
      </c>
      <c r="G37" s="30"/>
      <c r="H37" s="30"/>
      <c r="I37" s="94">
        <v>0</v>
      </c>
      <c r="J37" s="93">
        <f>0</f>
        <v>0</v>
      </c>
      <c r="K37" s="30"/>
      <c r="L37" s="87"/>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7"/>
      <c r="S38" s="30"/>
      <c r="T38" s="30"/>
      <c r="U38" s="30"/>
      <c r="V38" s="30"/>
      <c r="W38" s="30"/>
      <c r="X38" s="30"/>
      <c r="Y38" s="30"/>
      <c r="Z38" s="30"/>
      <c r="AA38" s="30"/>
      <c r="AB38" s="30"/>
      <c r="AC38" s="30"/>
      <c r="AD38" s="30"/>
      <c r="AE38" s="30"/>
    </row>
    <row r="39" spans="1:31" s="2" customFormat="1" ht="25.35" customHeight="1">
      <c r="A39" s="30"/>
      <c r="B39" s="31"/>
      <c r="C39" s="95"/>
      <c r="D39" s="96" t="s">
        <v>45</v>
      </c>
      <c r="E39" s="53"/>
      <c r="F39" s="53"/>
      <c r="G39" s="97" t="s">
        <v>46</v>
      </c>
      <c r="H39" s="98" t="s">
        <v>47</v>
      </c>
      <c r="I39" s="53"/>
      <c r="J39" s="99">
        <f>SUM(J30:J37)</f>
        <v>0</v>
      </c>
      <c r="K39" s="100"/>
      <c r="L39" s="87"/>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7"/>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7"/>
      <c r="S44" s="30"/>
      <c r="T44" s="30"/>
      <c r="U44" s="30"/>
      <c r="V44" s="30"/>
      <c r="W44" s="30"/>
      <c r="X44" s="30"/>
      <c r="Y44" s="30"/>
      <c r="Z44" s="30"/>
      <c r="AA44" s="30"/>
      <c r="AB44" s="30"/>
      <c r="AC44" s="30"/>
      <c r="AD44" s="30"/>
      <c r="AE44" s="30"/>
    </row>
    <row r="45" spans="1:31" s="2" customFormat="1" ht="24.95" customHeight="1">
      <c r="A45" s="30"/>
      <c r="B45" s="31"/>
      <c r="C45" s="19" t="s">
        <v>88</v>
      </c>
      <c r="D45" s="30"/>
      <c r="E45" s="30"/>
      <c r="F45" s="30"/>
      <c r="G45" s="30"/>
      <c r="H45" s="30"/>
      <c r="I45" s="30"/>
      <c r="J45" s="30"/>
      <c r="K45" s="30"/>
      <c r="L45" s="87"/>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7"/>
      <c r="S46" s="30"/>
      <c r="T46" s="30"/>
      <c r="U46" s="30"/>
      <c r="V46" s="30"/>
      <c r="W46" s="30"/>
      <c r="X46" s="30"/>
      <c r="Y46" s="30"/>
      <c r="Z46" s="30"/>
      <c r="AA46" s="30"/>
      <c r="AB46" s="30"/>
      <c r="AC46" s="30"/>
      <c r="AD46" s="30"/>
      <c r="AE46" s="30"/>
    </row>
    <row r="47" spans="1:31" s="2" customFormat="1" ht="12" customHeight="1">
      <c r="A47" s="30"/>
      <c r="B47" s="31"/>
      <c r="C47" s="25" t="s">
        <v>17</v>
      </c>
      <c r="D47" s="30"/>
      <c r="E47" s="30"/>
      <c r="F47" s="30"/>
      <c r="G47" s="30"/>
      <c r="H47" s="30"/>
      <c r="I47" s="30"/>
      <c r="J47" s="30"/>
      <c r="K47" s="30"/>
      <c r="L47" s="87"/>
      <c r="S47" s="30"/>
      <c r="T47" s="30"/>
      <c r="U47" s="30"/>
      <c r="V47" s="30"/>
      <c r="W47" s="30"/>
      <c r="X47" s="30"/>
      <c r="Y47" s="30"/>
      <c r="Z47" s="30"/>
      <c r="AA47" s="30"/>
      <c r="AB47" s="30"/>
      <c r="AC47" s="30"/>
      <c r="AD47" s="30"/>
      <c r="AE47" s="30"/>
    </row>
    <row r="48" spans="1:31" s="2" customFormat="1" ht="16.5" customHeight="1">
      <c r="A48" s="30"/>
      <c r="B48" s="31"/>
      <c r="C48" s="30"/>
      <c r="D48" s="30"/>
      <c r="E48" s="290" t="str">
        <f>E7</f>
        <v>Oprava TV v úseku Strakonice - Katovice</v>
      </c>
      <c r="F48" s="291"/>
      <c r="G48" s="291"/>
      <c r="H48" s="291"/>
      <c r="I48" s="30"/>
      <c r="J48" s="30"/>
      <c r="K48" s="30"/>
      <c r="L48" s="87"/>
      <c r="S48" s="30"/>
      <c r="T48" s="30"/>
      <c r="U48" s="30"/>
      <c r="V48" s="30"/>
      <c r="W48" s="30"/>
      <c r="X48" s="30"/>
      <c r="Y48" s="30"/>
      <c r="Z48" s="30"/>
      <c r="AA48" s="30"/>
      <c r="AB48" s="30"/>
      <c r="AC48" s="30"/>
      <c r="AD48" s="30"/>
      <c r="AE48" s="30"/>
    </row>
    <row r="49" spans="1:47" s="2" customFormat="1" ht="12" customHeight="1">
      <c r="A49" s="30"/>
      <c r="B49" s="31"/>
      <c r="C49" s="25" t="s">
        <v>86</v>
      </c>
      <c r="D49" s="30"/>
      <c r="E49" s="30"/>
      <c r="F49" s="30"/>
      <c r="G49" s="30"/>
      <c r="H49" s="30"/>
      <c r="I49" s="30"/>
      <c r="J49" s="30"/>
      <c r="K49" s="30"/>
      <c r="L49" s="87"/>
      <c r="S49" s="30"/>
      <c r="T49" s="30"/>
      <c r="U49" s="30"/>
      <c r="V49" s="30"/>
      <c r="W49" s="30"/>
      <c r="X49" s="30"/>
      <c r="Y49" s="30"/>
      <c r="Z49" s="30"/>
      <c r="AA49" s="30"/>
      <c r="AB49" s="30"/>
      <c r="AC49" s="30"/>
      <c r="AD49" s="30"/>
      <c r="AE49" s="30"/>
    </row>
    <row r="50" spans="1:47" s="2" customFormat="1" ht="16.5" customHeight="1">
      <c r="A50" s="30"/>
      <c r="B50" s="31"/>
      <c r="C50" s="30"/>
      <c r="D50" s="30"/>
      <c r="E50" s="256" t="str">
        <f>E9</f>
        <v>2021-01-07- - 02 - Trakční vedení (URS)</v>
      </c>
      <c r="F50" s="289"/>
      <c r="G50" s="289"/>
      <c r="H50" s="289"/>
      <c r="I50" s="30"/>
      <c r="J50" s="30"/>
      <c r="K50" s="30"/>
      <c r="L50" s="87"/>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7"/>
      <c r="S51" s="30"/>
      <c r="T51" s="30"/>
      <c r="U51" s="30"/>
      <c r="V51" s="30"/>
      <c r="W51" s="30"/>
      <c r="X51" s="30"/>
      <c r="Y51" s="30"/>
      <c r="Z51" s="30"/>
      <c r="AA51" s="30"/>
      <c r="AB51" s="30"/>
      <c r="AC51" s="30"/>
      <c r="AD51" s="30"/>
      <c r="AE51" s="30"/>
    </row>
    <row r="52" spans="1:47" s="2" customFormat="1" ht="12" customHeight="1">
      <c r="A52" s="30"/>
      <c r="B52" s="31"/>
      <c r="C52" s="25" t="s">
        <v>21</v>
      </c>
      <c r="D52" s="30"/>
      <c r="E52" s="30"/>
      <c r="F52" s="23" t="str">
        <f>F12</f>
        <v xml:space="preserve"> </v>
      </c>
      <c r="G52" s="30"/>
      <c r="H52" s="30"/>
      <c r="I52" s="25" t="s">
        <v>23</v>
      </c>
      <c r="J52" s="48" t="str">
        <f>IF(J12="","",J12)</f>
        <v>7. 1. 2021</v>
      </c>
      <c r="K52" s="30"/>
      <c r="L52" s="87"/>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7"/>
      <c r="S53" s="30"/>
      <c r="T53" s="30"/>
      <c r="U53" s="30"/>
      <c r="V53" s="30"/>
      <c r="W53" s="30"/>
      <c r="X53" s="30"/>
      <c r="Y53" s="30"/>
      <c r="Z53" s="30"/>
      <c r="AA53" s="30"/>
      <c r="AB53" s="30"/>
      <c r="AC53" s="30"/>
      <c r="AD53" s="30"/>
      <c r="AE53" s="30"/>
    </row>
    <row r="54" spans="1:47" s="2" customFormat="1" ht="15.2" customHeight="1">
      <c r="A54" s="30"/>
      <c r="B54" s="31"/>
      <c r="C54" s="25" t="s">
        <v>25</v>
      </c>
      <c r="D54" s="30"/>
      <c r="E54" s="30"/>
      <c r="F54" s="23" t="str">
        <f>E15</f>
        <v xml:space="preserve"> </v>
      </c>
      <c r="G54" s="30"/>
      <c r="H54" s="30"/>
      <c r="I54" s="25" t="s">
        <v>30</v>
      </c>
      <c r="J54" s="28" t="str">
        <f>E21</f>
        <v xml:space="preserve"> </v>
      </c>
      <c r="K54" s="30"/>
      <c r="L54" s="87"/>
      <c r="S54" s="30"/>
      <c r="T54" s="30"/>
      <c r="U54" s="30"/>
      <c r="V54" s="30"/>
      <c r="W54" s="30"/>
      <c r="X54" s="30"/>
      <c r="Y54" s="30"/>
      <c r="Z54" s="30"/>
      <c r="AA54" s="30"/>
      <c r="AB54" s="30"/>
      <c r="AC54" s="30"/>
      <c r="AD54" s="30"/>
      <c r="AE54" s="30"/>
    </row>
    <row r="55" spans="1:47" s="2" customFormat="1" ht="15.2" customHeight="1">
      <c r="A55" s="30"/>
      <c r="B55" s="31"/>
      <c r="C55" s="25" t="s">
        <v>28</v>
      </c>
      <c r="D55" s="30"/>
      <c r="E55" s="30"/>
      <c r="F55" s="23" t="str">
        <f>IF(E18="","",E18)</f>
        <v>Vyplň údaj</v>
      </c>
      <c r="G55" s="30"/>
      <c r="H55" s="30"/>
      <c r="I55" s="25" t="s">
        <v>32</v>
      </c>
      <c r="J55" s="28" t="str">
        <f>E24</f>
        <v xml:space="preserve"> </v>
      </c>
      <c r="K55" s="30"/>
      <c r="L55" s="87"/>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7"/>
      <c r="S56" s="30"/>
      <c r="T56" s="30"/>
      <c r="U56" s="30"/>
      <c r="V56" s="30"/>
      <c r="W56" s="30"/>
      <c r="X56" s="30"/>
      <c r="Y56" s="30"/>
      <c r="Z56" s="30"/>
      <c r="AA56" s="30"/>
      <c r="AB56" s="30"/>
      <c r="AC56" s="30"/>
      <c r="AD56" s="30"/>
      <c r="AE56" s="30"/>
    </row>
    <row r="57" spans="1:47" s="2" customFormat="1" ht="29.25" customHeight="1">
      <c r="A57" s="30"/>
      <c r="B57" s="31"/>
      <c r="C57" s="101" t="s">
        <v>89</v>
      </c>
      <c r="D57" s="95"/>
      <c r="E57" s="95"/>
      <c r="F57" s="95"/>
      <c r="G57" s="95"/>
      <c r="H57" s="95"/>
      <c r="I57" s="95"/>
      <c r="J57" s="102" t="s">
        <v>90</v>
      </c>
      <c r="K57" s="95"/>
      <c r="L57" s="87"/>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7"/>
      <c r="S58" s="30"/>
      <c r="T58" s="30"/>
      <c r="U58" s="30"/>
      <c r="V58" s="30"/>
      <c r="W58" s="30"/>
      <c r="X58" s="30"/>
      <c r="Y58" s="30"/>
      <c r="Z58" s="30"/>
      <c r="AA58" s="30"/>
      <c r="AB58" s="30"/>
      <c r="AC58" s="30"/>
      <c r="AD58" s="30"/>
      <c r="AE58" s="30"/>
    </row>
    <row r="59" spans="1:47" s="2" customFormat="1" ht="22.9" customHeight="1">
      <c r="A59" s="30"/>
      <c r="B59" s="31"/>
      <c r="C59" s="103" t="s">
        <v>67</v>
      </c>
      <c r="D59" s="30"/>
      <c r="E59" s="30"/>
      <c r="F59" s="30"/>
      <c r="G59" s="30"/>
      <c r="H59" s="30"/>
      <c r="I59" s="30"/>
      <c r="J59" s="64">
        <f>J83</f>
        <v>0</v>
      </c>
      <c r="K59" s="30"/>
      <c r="L59" s="87"/>
      <c r="S59" s="30"/>
      <c r="T59" s="30"/>
      <c r="U59" s="30"/>
      <c r="V59" s="30"/>
      <c r="W59" s="30"/>
      <c r="X59" s="30"/>
      <c r="Y59" s="30"/>
      <c r="Z59" s="30"/>
      <c r="AA59" s="30"/>
      <c r="AB59" s="30"/>
      <c r="AC59" s="30"/>
      <c r="AD59" s="30"/>
      <c r="AE59" s="30"/>
      <c r="AU59" s="15" t="s">
        <v>91</v>
      </c>
    </row>
    <row r="60" spans="1:47" s="9" customFormat="1" ht="24.95" customHeight="1">
      <c r="B60" s="104"/>
      <c r="D60" s="105" t="s">
        <v>606</v>
      </c>
      <c r="E60" s="106"/>
      <c r="F60" s="106"/>
      <c r="G60" s="106"/>
      <c r="H60" s="106"/>
      <c r="I60" s="106"/>
      <c r="J60" s="107">
        <f>J84</f>
        <v>0</v>
      </c>
      <c r="L60" s="104"/>
    </row>
    <row r="61" spans="1:47" s="12" customFormat="1" ht="19.899999999999999" customHeight="1">
      <c r="B61" s="163"/>
      <c r="D61" s="164" t="s">
        <v>607</v>
      </c>
      <c r="E61" s="165"/>
      <c r="F61" s="165"/>
      <c r="G61" s="165"/>
      <c r="H61" s="165"/>
      <c r="I61" s="165"/>
      <c r="J61" s="166">
        <f>J85</f>
        <v>0</v>
      </c>
      <c r="L61" s="163"/>
    </row>
    <row r="62" spans="1:47" s="9" customFormat="1" ht="24.95" customHeight="1">
      <c r="B62" s="104"/>
      <c r="D62" s="105" t="s">
        <v>608</v>
      </c>
      <c r="E62" s="106"/>
      <c r="F62" s="106"/>
      <c r="G62" s="106"/>
      <c r="H62" s="106"/>
      <c r="I62" s="106"/>
      <c r="J62" s="107">
        <f>J90</f>
        <v>0</v>
      </c>
      <c r="L62" s="104"/>
    </row>
    <row r="63" spans="1:47" s="12" customFormat="1" ht="19.899999999999999" customHeight="1">
      <c r="B63" s="163"/>
      <c r="D63" s="164" t="s">
        <v>609</v>
      </c>
      <c r="E63" s="165"/>
      <c r="F63" s="165"/>
      <c r="G63" s="165"/>
      <c r="H63" s="165"/>
      <c r="I63" s="165"/>
      <c r="J63" s="166">
        <f>J91</f>
        <v>0</v>
      </c>
      <c r="L63" s="163"/>
    </row>
    <row r="64" spans="1:47" s="2" customFormat="1" ht="21.75" customHeight="1">
      <c r="A64" s="30"/>
      <c r="B64" s="31"/>
      <c r="C64" s="30"/>
      <c r="D64" s="30"/>
      <c r="E64" s="30"/>
      <c r="F64" s="30"/>
      <c r="G64" s="30"/>
      <c r="H64" s="30"/>
      <c r="I64" s="30"/>
      <c r="J64" s="30"/>
      <c r="K64" s="30"/>
      <c r="L64" s="87"/>
      <c r="S64" s="30"/>
      <c r="T64" s="30"/>
      <c r="U64" s="30"/>
      <c r="V64" s="30"/>
      <c r="W64" s="30"/>
      <c r="X64" s="30"/>
      <c r="Y64" s="30"/>
      <c r="Z64" s="30"/>
      <c r="AA64" s="30"/>
      <c r="AB64" s="30"/>
      <c r="AC64" s="30"/>
      <c r="AD64" s="30"/>
      <c r="AE64" s="30"/>
    </row>
    <row r="65" spans="1:31" s="2" customFormat="1" ht="6.95" customHeight="1">
      <c r="A65" s="30"/>
      <c r="B65" s="40"/>
      <c r="C65" s="41"/>
      <c r="D65" s="41"/>
      <c r="E65" s="41"/>
      <c r="F65" s="41"/>
      <c r="G65" s="41"/>
      <c r="H65" s="41"/>
      <c r="I65" s="41"/>
      <c r="J65" s="41"/>
      <c r="K65" s="41"/>
      <c r="L65" s="87"/>
      <c r="S65" s="30"/>
      <c r="T65" s="30"/>
      <c r="U65" s="30"/>
      <c r="V65" s="30"/>
      <c r="W65" s="30"/>
      <c r="X65" s="30"/>
      <c r="Y65" s="30"/>
      <c r="Z65" s="30"/>
      <c r="AA65" s="30"/>
      <c r="AB65" s="30"/>
      <c r="AC65" s="30"/>
      <c r="AD65" s="30"/>
      <c r="AE65" s="30"/>
    </row>
    <row r="69" spans="1:31" s="2" customFormat="1" ht="6.95" customHeight="1">
      <c r="A69" s="30"/>
      <c r="B69" s="42"/>
      <c r="C69" s="43"/>
      <c r="D69" s="43"/>
      <c r="E69" s="43"/>
      <c r="F69" s="43"/>
      <c r="G69" s="43"/>
      <c r="H69" s="43"/>
      <c r="I69" s="43"/>
      <c r="J69" s="43"/>
      <c r="K69" s="43"/>
      <c r="L69" s="87"/>
      <c r="S69" s="30"/>
      <c r="T69" s="30"/>
      <c r="U69" s="30"/>
      <c r="V69" s="30"/>
      <c r="W69" s="30"/>
      <c r="X69" s="30"/>
      <c r="Y69" s="30"/>
      <c r="Z69" s="30"/>
      <c r="AA69" s="30"/>
      <c r="AB69" s="30"/>
      <c r="AC69" s="30"/>
      <c r="AD69" s="30"/>
      <c r="AE69" s="30"/>
    </row>
    <row r="70" spans="1:31" s="2" customFormat="1" ht="24.95" customHeight="1">
      <c r="A70" s="30"/>
      <c r="B70" s="31"/>
      <c r="C70" s="19" t="s">
        <v>93</v>
      </c>
      <c r="D70" s="30"/>
      <c r="E70" s="30"/>
      <c r="F70" s="30"/>
      <c r="G70" s="30"/>
      <c r="H70" s="30"/>
      <c r="I70" s="30"/>
      <c r="J70" s="30"/>
      <c r="K70" s="30"/>
      <c r="L70" s="87"/>
      <c r="S70" s="30"/>
      <c r="T70" s="30"/>
      <c r="U70" s="30"/>
      <c r="V70" s="30"/>
      <c r="W70" s="30"/>
      <c r="X70" s="30"/>
      <c r="Y70" s="30"/>
      <c r="Z70" s="30"/>
      <c r="AA70" s="30"/>
      <c r="AB70" s="30"/>
      <c r="AC70" s="30"/>
      <c r="AD70" s="30"/>
      <c r="AE70" s="30"/>
    </row>
    <row r="71" spans="1:31" s="2" customFormat="1" ht="6.95" customHeight="1">
      <c r="A71" s="30"/>
      <c r="B71" s="31"/>
      <c r="C71" s="30"/>
      <c r="D71" s="30"/>
      <c r="E71" s="30"/>
      <c r="F71" s="30"/>
      <c r="G71" s="30"/>
      <c r="H71" s="30"/>
      <c r="I71" s="30"/>
      <c r="J71" s="30"/>
      <c r="K71" s="30"/>
      <c r="L71" s="87"/>
      <c r="S71" s="30"/>
      <c r="T71" s="30"/>
      <c r="U71" s="30"/>
      <c r="V71" s="30"/>
      <c r="W71" s="30"/>
      <c r="X71" s="30"/>
      <c r="Y71" s="30"/>
      <c r="Z71" s="30"/>
      <c r="AA71" s="30"/>
      <c r="AB71" s="30"/>
      <c r="AC71" s="30"/>
      <c r="AD71" s="30"/>
      <c r="AE71" s="30"/>
    </row>
    <row r="72" spans="1:31" s="2" customFormat="1" ht="12" customHeight="1">
      <c r="A72" s="30"/>
      <c r="B72" s="31"/>
      <c r="C72" s="25" t="s">
        <v>17</v>
      </c>
      <c r="D72" s="30"/>
      <c r="E72" s="30"/>
      <c r="F72" s="30"/>
      <c r="G72" s="30"/>
      <c r="H72" s="30"/>
      <c r="I72" s="30"/>
      <c r="J72" s="30"/>
      <c r="K72" s="30"/>
      <c r="L72" s="87"/>
      <c r="S72" s="30"/>
      <c r="T72" s="30"/>
      <c r="U72" s="30"/>
      <c r="V72" s="30"/>
      <c r="W72" s="30"/>
      <c r="X72" s="30"/>
      <c r="Y72" s="30"/>
      <c r="Z72" s="30"/>
      <c r="AA72" s="30"/>
      <c r="AB72" s="30"/>
      <c r="AC72" s="30"/>
      <c r="AD72" s="30"/>
      <c r="AE72" s="30"/>
    </row>
    <row r="73" spans="1:31" s="2" customFormat="1" ht="16.5" customHeight="1">
      <c r="A73" s="30"/>
      <c r="B73" s="31"/>
      <c r="C73" s="30"/>
      <c r="D73" s="30"/>
      <c r="E73" s="290" t="str">
        <f>E7</f>
        <v>Oprava TV v úseku Strakonice - Katovice</v>
      </c>
      <c r="F73" s="291"/>
      <c r="G73" s="291"/>
      <c r="H73" s="291"/>
      <c r="I73" s="30"/>
      <c r="J73" s="30"/>
      <c r="K73" s="30"/>
      <c r="L73" s="87"/>
      <c r="S73" s="30"/>
      <c r="T73" s="30"/>
      <c r="U73" s="30"/>
      <c r="V73" s="30"/>
      <c r="W73" s="30"/>
      <c r="X73" s="30"/>
      <c r="Y73" s="30"/>
      <c r="Z73" s="30"/>
      <c r="AA73" s="30"/>
      <c r="AB73" s="30"/>
      <c r="AC73" s="30"/>
      <c r="AD73" s="30"/>
      <c r="AE73" s="30"/>
    </row>
    <row r="74" spans="1:31" s="2" customFormat="1" ht="12" customHeight="1">
      <c r="A74" s="30"/>
      <c r="B74" s="31"/>
      <c r="C74" s="25" t="s">
        <v>86</v>
      </c>
      <c r="D74" s="30"/>
      <c r="E74" s="30"/>
      <c r="F74" s="30"/>
      <c r="G74" s="30"/>
      <c r="H74" s="30"/>
      <c r="I74" s="30"/>
      <c r="J74" s="30"/>
      <c r="K74" s="30"/>
      <c r="L74" s="87"/>
      <c r="S74" s="30"/>
      <c r="T74" s="30"/>
      <c r="U74" s="30"/>
      <c r="V74" s="30"/>
      <c r="W74" s="30"/>
      <c r="X74" s="30"/>
      <c r="Y74" s="30"/>
      <c r="Z74" s="30"/>
      <c r="AA74" s="30"/>
      <c r="AB74" s="30"/>
      <c r="AC74" s="30"/>
      <c r="AD74" s="30"/>
      <c r="AE74" s="30"/>
    </row>
    <row r="75" spans="1:31" s="2" customFormat="1" ht="16.5" customHeight="1">
      <c r="A75" s="30"/>
      <c r="B75" s="31"/>
      <c r="C75" s="30"/>
      <c r="D75" s="30"/>
      <c r="E75" s="256" t="str">
        <f>E9</f>
        <v>2021-01-07- - 02 - Trakční vedení (URS)</v>
      </c>
      <c r="F75" s="289"/>
      <c r="G75" s="289"/>
      <c r="H75" s="289"/>
      <c r="I75" s="30"/>
      <c r="J75" s="30"/>
      <c r="K75" s="30"/>
      <c r="L75" s="87"/>
      <c r="S75" s="30"/>
      <c r="T75" s="30"/>
      <c r="U75" s="30"/>
      <c r="V75" s="30"/>
      <c r="W75" s="30"/>
      <c r="X75" s="30"/>
      <c r="Y75" s="30"/>
      <c r="Z75" s="30"/>
      <c r="AA75" s="30"/>
      <c r="AB75" s="30"/>
      <c r="AC75" s="30"/>
      <c r="AD75" s="30"/>
      <c r="AE75" s="30"/>
    </row>
    <row r="76" spans="1:31" s="2" customFormat="1" ht="6.95" customHeight="1">
      <c r="A76" s="30"/>
      <c r="B76" s="31"/>
      <c r="C76" s="30"/>
      <c r="D76" s="30"/>
      <c r="E76" s="30"/>
      <c r="F76" s="30"/>
      <c r="G76" s="30"/>
      <c r="H76" s="30"/>
      <c r="I76" s="30"/>
      <c r="J76" s="30"/>
      <c r="K76" s="30"/>
      <c r="L76" s="87"/>
      <c r="S76" s="30"/>
      <c r="T76" s="30"/>
      <c r="U76" s="30"/>
      <c r="V76" s="30"/>
      <c r="W76" s="30"/>
      <c r="X76" s="30"/>
      <c r="Y76" s="30"/>
      <c r="Z76" s="30"/>
      <c r="AA76" s="30"/>
      <c r="AB76" s="30"/>
      <c r="AC76" s="30"/>
      <c r="AD76" s="30"/>
      <c r="AE76" s="30"/>
    </row>
    <row r="77" spans="1:31" s="2" customFormat="1" ht="12" customHeight="1">
      <c r="A77" s="30"/>
      <c r="B77" s="31"/>
      <c r="C77" s="25" t="s">
        <v>21</v>
      </c>
      <c r="D77" s="30"/>
      <c r="E77" s="30"/>
      <c r="F77" s="23" t="str">
        <f>F12</f>
        <v xml:space="preserve"> </v>
      </c>
      <c r="G77" s="30"/>
      <c r="H77" s="30"/>
      <c r="I77" s="25" t="s">
        <v>23</v>
      </c>
      <c r="J77" s="48" t="str">
        <f>IF(J12="","",J12)</f>
        <v>7. 1. 2021</v>
      </c>
      <c r="K77" s="30"/>
      <c r="L77" s="87"/>
      <c r="S77" s="30"/>
      <c r="T77" s="30"/>
      <c r="U77" s="30"/>
      <c r="V77" s="30"/>
      <c r="W77" s="30"/>
      <c r="X77" s="30"/>
      <c r="Y77" s="30"/>
      <c r="Z77" s="30"/>
      <c r="AA77" s="30"/>
      <c r="AB77" s="30"/>
      <c r="AC77" s="30"/>
      <c r="AD77" s="30"/>
      <c r="AE77" s="30"/>
    </row>
    <row r="78" spans="1:31" s="2" customFormat="1" ht="6.95" customHeight="1">
      <c r="A78" s="30"/>
      <c r="B78" s="31"/>
      <c r="C78" s="30"/>
      <c r="D78" s="30"/>
      <c r="E78" s="30"/>
      <c r="F78" s="30"/>
      <c r="G78" s="30"/>
      <c r="H78" s="30"/>
      <c r="I78" s="30"/>
      <c r="J78" s="30"/>
      <c r="K78" s="30"/>
      <c r="L78" s="87"/>
      <c r="S78" s="30"/>
      <c r="T78" s="30"/>
      <c r="U78" s="30"/>
      <c r="V78" s="30"/>
      <c r="W78" s="30"/>
      <c r="X78" s="30"/>
      <c r="Y78" s="30"/>
      <c r="Z78" s="30"/>
      <c r="AA78" s="30"/>
      <c r="AB78" s="30"/>
      <c r="AC78" s="30"/>
      <c r="AD78" s="30"/>
      <c r="AE78" s="30"/>
    </row>
    <row r="79" spans="1:31" s="2" customFormat="1" ht="15.2" customHeight="1">
      <c r="A79" s="30"/>
      <c r="B79" s="31"/>
      <c r="C79" s="25" t="s">
        <v>25</v>
      </c>
      <c r="D79" s="30"/>
      <c r="E79" s="30"/>
      <c r="F79" s="23" t="str">
        <f>E15</f>
        <v xml:space="preserve"> </v>
      </c>
      <c r="G79" s="30"/>
      <c r="H79" s="30"/>
      <c r="I79" s="25" t="s">
        <v>30</v>
      </c>
      <c r="J79" s="28" t="str">
        <f>E21</f>
        <v xml:space="preserve"> </v>
      </c>
      <c r="K79" s="30"/>
      <c r="L79" s="87"/>
      <c r="S79" s="30"/>
      <c r="T79" s="30"/>
      <c r="U79" s="30"/>
      <c r="V79" s="30"/>
      <c r="W79" s="30"/>
      <c r="X79" s="30"/>
      <c r="Y79" s="30"/>
      <c r="Z79" s="30"/>
      <c r="AA79" s="30"/>
      <c r="AB79" s="30"/>
      <c r="AC79" s="30"/>
      <c r="AD79" s="30"/>
      <c r="AE79" s="30"/>
    </row>
    <row r="80" spans="1:31" s="2" customFormat="1" ht="15.2" customHeight="1">
      <c r="A80" s="30"/>
      <c r="B80" s="31"/>
      <c r="C80" s="25" t="s">
        <v>28</v>
      </c>
      <c r="D80" s="30"/>
      <c r="E80" s="30"/>
      <c r="F80" s="23" t="str">
        <f>IF(E18="","",E18)</f>
        <v>Vyplň údaj</v>
      </c>
      <c r="G80" s="30"/>
      <c r="H80" s="30"/>
      <c r="I80" s="25" t="s">
        <v>32</v>
      </c>
      <c r="J80" s="28" t="str">
        <f>E24</f>
        <v xml:space="preserve"> </v>
      </c>
      <c r="K80" s="30"/>
      <c r="L80" s="87"/>
      <c r="S80" s="30"/>
      <c r="T80" s="30"/>
      <c r="U80" s="30"/>
      <c r="V80" s="30"/>
      <c r="W80" s="30"/>
      <c r="X80" s="30"/>
      <c r="Y80" s="30"/>
      <c r="Z80" s="30"/>
      <c r="AA80" s="30"/>
      <c r="AB80" s="30"/>
      <c r="AC80" s="30"/>
      <c r="AD80" s="30"/>
      <c r="AE80" s="30"/>
    </row>
    <row r="81" spans="1:65" s="2" customFormat="1" ht="10.35" customHeight="1">
      <c r="A81" s="30"/>
      <c r="B81" s="31"/>
      <c r="C81" s="30"/>
      <c r="D81" s="30"/>
      <c r="E81" s="30"/>
      <c r="F81" s="30"/>
      <c r="G81" s="30"/>
      <c r="H81" s="30"/>
      <c r="I81" s="30"/>
      <c r="J81" s="30"/>
      <c r="K81" s="30"/>
      <c r="L81" s="87"/>
      <c r="S81" s="30"/>
      <c r="T81" s="30"/>
      <c r="U81" s="30"/>
      <c r="V81" s="30"/>
      <c r="W81" s="30"/>
      <c r="X81" s="30"/>
      <c r="Y81" s="30"/>
      <c r="Z81" s="30"/>
      <c r="AA81" s="30"/>
      <c r="AB81" s="30"/>
      <c r="AC81" s="30"/>
      <c r="AD81" s="30"/>
      <c r="AE81" s="30"/>
    </row>
    <row r="82" spans="1:65" s="10" customFormat="1" ht="29.25" customHeight="1">
      <c r="A82" s="108"/>
      <c r="B82" s="109"/>
      <c r="C82" s="110" t="s">
        <v>94</v>
      </c>
      <c r="D82" s="111" t="s">
        <v>54</v>
      </c>
      <c r="E82" s="111" t="s">
        <v>50</v>
      </c>
      <c r="F82" s="111" t="s">
        <v>51</v>
      </c>
      <c r="G82" s="111" t="s">
        <v>95</v>
      </c>
      <c r="H82" s="111" t="s">
        <v>96</v>
      </c>
      <c r="I82" s="111" t="s">
        <v>97</v>
      </c>
      <c r="J82" s="111" t="s">
        <v>90</v>
      </c>
      <c r="K82" s="112" t="s">
        <v>98</v>
      </c>
      <c r="L82" s="113"/>
      <c r="M82" s="55" t="s">
        <v>3</v>
      </c>
      <c r="N82" s="56" t="s">
        <v>39</v>
      </c>
      <c r="O82" s="56" t="s">
        <v>99</v>
      </c>
      <c r="P82" s="56" t="s">
        <v>100</v>
      </c>
      <c r="Q82" s="56" t="s">
        <v>101</v>
      </c>
      <c r="R82" s="56" t="s">
        <v>102</v>
      </c>
      <c r="S82" s="56" t="s">
        <v>103</v>
      </c>
      <c r="T82" s="57" t="s">
        <v>104</v>
      </c>
      <c r="U82" s="108"/>
      <c r="V82" s="108"/>
      <c r="W82" s="108"/>
      <c r="X82" s="108"/>
      <c r="Y82" s="108"/>
      <c r="Z82" s="108"/>
      <c r="AA82" s="108"/>
      <c r="AB82" s="108"/>
      <c r="AC82" s="108"/>
      <c r="AD82" s="108"/>
      <c r="AE82" s="108"/>
    </row>
    <row r="83" spans="1:65" s="2" customFormat="1" ht="22.9" customHeight="1">
      <c r="A83" s="30"/>
      <c r="B83" s="31"/>
      <c r="C83" s="62" t="s">
        <v>105</v>
      </c>
      <c r="D83" s="30"/>
      <c r="E83" s="30"/>
      <c r="F83" s="30"/>
      <c r="G83" s="30"/>
      <c r="H83" s="30"/>
      <c r="I83" s="30"/>
      <c r="J83" s="114">
        <f>BK83</f>
        <v>0</v>
      </c>
      <c r="K83" s="30"/>
      <c r="L83" s="31"/>
      <c r="M83" s="58"/>
      <c r="N83" s="49"/>
      <c r="O83" s="59"/>
      <c r="P83" s="115">
        <f>P84+P90</f>
        <v>0</v>
      </c>
      <c r="Q83" s="59"/>
      <c r="R83" s="115">
        <f>R84+R90</f>
        <v>0</v>
      </c>
      <c r="S83" s="59"/>
      <c r="T83" s="116">
        <f>T84+T90</f>
        <v>771.75</v>
      </c>
      <c r="U83" s="30"/>
      <c r="V83" s="30"/>
      <c r="W83" s="30"/>
      <c r="X83" s="30"/>
      <c r="Y83" s="30"/>
      <c r="Z83" s="30"/>
      <c r="AA83" s="30"/>
      <c r="AB83" s="30"/>
      <c r="AC83" s="30"/>
      <c r="AD83" s="30"/>
      <c r="AE83" s="30"/>
      <c r="AT83" s="15" t="s">
        <v>68</v>
      </c>
      <c r="AU83" s="15" t="s">
        <v>91</v>
      </c>
      <c r="BK83" s="117">
        <f>BK84+BK90</f>
        <v>0</v>
      </c>
    </row>
    <row r="84" spans="1:65" s="11" customFormat="1" ht="25.9" customHeight="1">
      <c r="B84" s="118"/>
      <c r="D84" s="119" t="s">
        <v>68</v>
      </c>
      <c r="E84" s="120" t="s">
        <v>610</v>
      </c>
      <c r="F84" s="120" t="s">
        <v>611</v>
      </c>
      <c r="I84" s="121"/>
      <c r="J84" s="122">
        <f>BK84</f>
        <v>0</v>
      </c>
      <c r="L84" s="118"/>
      <c r="M84" s="123"/>
      <c r="N84" s="124"/>
      <c r="O84" s="124"/>
      <c r="P84" s="125">
        <f>P85</f>
        <v>0</v>
      </c>
      <c r="Q84" s="124"/>
      <c r="R84" s="125">
        <f>R85</f>
        <v>0</v>
      </c>
      <c r="S84" s="124"/>
      <c r="T84" s="126">
        <f>T85</f>
        <v>0</v>
      </c>
      <c r="AR84" s="119" t="s">
        <v>76</v>
      </c>
      <c r="AT84" s="127" t="s">
        <v>68</v>
      </c>
      <c r="AU84" s="127" t="s">
        <v>69</v>
      </c>
      <c r="AY84" s="119" t="s">
        <v>109</v>
      </c>
      <c r="BK84" s="128">
        <f>BK85</f>
        <v>0</v>
      </c>
    </row>
    <row r="85" spans="1:65" s="11" customFormat="1" ht="22.9" customHeight="1">
      <c r="B85" s="118"/>
      <c r="D85" s="119" t="s">
        <v>68</v>
      </c>
      <c r="E85" s="167" t="s">
        <v>76</v>
      </c>
      <c r="F85" s="167" t="s">
        <v>612</v>
      </c>
      <c r="I85" s="121"/>
      <c r="J85" s="168">
        <f>BK85</f>
        <v>0</v>
      </c>
      <c r="L85" s="118"/>
      <c r="M85" s="123"/>
      <c r="N85" s="124"/>
      <c r="O85" s="124"/>
      <c r="P85" s="125">
        <f>SUM(P86:P89)</f>
        <v>0</v>
      </c>
      <c r="Q85" s="124"/>
      <c r="R85" s="125">
        <f>SUM(R86:R89)</f>
        <v>0</v>
      </c>
      <c r="S85" s="124"/>
      <c r="T85" s="126">
        <f>SUM(T86:T89)</f>
        <v>0</v>
      </c>
      <c r="AR85" s="119" t="s">
        <v>76</v>
      </c>
      <c r="AT85" s="127" t="s">
        <v>68</v>
      </c>
      <c r="AU85" s="127" t="s">
        <v>76</v>
      </c>
      <c r="AY85" s="119" t="s">
        <v>109</v>
      </c>
      <c r="BK85" s="128">
        <f>SUM(BK86:BK89)</f>
        <v>0</v>
      </c>
    </row>
    <row r="86" spans="1:65" s="2" customFormat="1" ht="24">
      <c r="A86" s="30"/>
      <c r="B86" s="129"/>
      <c r="C86" s="130" t="s">
        <v>76</v>
      </c>
      <c r="D86" s="130" t="s">
        <v>110</v>
      </c>
      <c r="E86" s="131" t="s">
        <v>613</v>
      </c>
      <c r="F86" s="132" t="s">
        <v>614</v>
      </c>
      <c r="G86" s="133" t="s">
        <v>615</v>
      </c>
      <c r="H86" s="134">
        <v>320</v>
      </c>
      <c r="I86" s="135"/>
      <c r="J86" s="136">
        <f>ROUND(I86*H86,2)</f>
        <v>0</v>
      </c>
      <c r="K86" s="132" t="s">
        <v>616</v>
      </c>
      <c r="L86" s="31"/>
      <c r="M86" s="137" t="s">
        <v>3</v>
      </c>
      <c r="N86" s="138" t="s">
        <v>40</v>
      </c>
      <c r="O86" s="51"/>
      <c r="P86" s="139">
        <f>O86*H86</f>
        <v>0</v>
      </c>
      <c r="Q86" s="139">
        <v>0</v>
      </c>
      <c r="R86" s="139">
        <f>Q86*H86</f>
        <v>0</v>
      </c>
      <c r="S86" s="139">
        <v>0</v>
      </c>
      <c r="T86" s="140">
        <f>S86*H86</f>
        <v>0</v>
      </c>
      <c r="U86" s="30"/>
      <c r="V86" s="30"/>
      <c r="W86" s="30"/>
      <c r="X86" s="30"/>
      <c r="Y86" s="30"/>
      <c r="Z86" s="30"/>
      <c r="AA86" s="30"/>
      <c r="AB86" s="30"/>
      <c r="AC86" s="30"/>
      <c r="AD86" s="30"/>
      <c r="AE86" s="30"/>
      <c r="AR86" s="141" t="s">
        <v>108</v>
      </c>
      <c r="AT86" s="141" t="s">
        <v>110</v>
      </c>
      <c r="AU86" s="141" t="s">
        <v>78</v>
      </c>
      <c r="AY86" s="15" t="s">
        <v>109</v>
      </c>
      <c r="BE86" s="142">
        <f>IF(N86="základní",J86,0)</f>
        <v>0</v>
      </c>
      <c r="BF86" s="142">
        <f>IF(N86="snížená",J86,0)</f>
        <v>0</v>
      </c>
      <c r="BG86" s="142">
        <f>IF(N86="zákl. přenesená",J86,0)</f>
        <v>0</v>
      </c>
      <c r="BH86" s="142">
        <f>IF(N86="sníž. přenesená",J86,0)</f>
        <v>0</v>
      </c>
      <c r="BI86" s="142">
        <f>IF(N86="nulová",J86,0)</f>
        <v>0</v>
      </c>
      <c r="BJ86" s="15" t="s">
        <v>76</v>
      </c>
      <c r="BK86" s="142">
        <f>ROUND(I86*H86,2)</f>
        <v>0</v>
      </c>
      <c r="BL86" s="15" t="s">
        <v>108</v>
      </c>
      <c r="BM86" s="141" t="s">
        <v>617</v>
      </c>
    </row>
    <row r="87" spans="1:65" s="2" customFormat="1" ht="24">
      <c r="A87" s="30"/>
      <c r="B87" s="129"/>
      <c r="C87" s="130" t="s">
        <v>78</v>
      </c>
      <c r="D87" s="130" t="s">
        <v>110</v>
      </c>
      <c r="E87" s="131" t="s">
        <v>618</v>
      </c>
      <c r="F87" s="132" t="s">
        <v>619</v>
      </c>
      <c r="G87" s="133" t="s">
        <v>615</v>
      </c>
      <c r="H87" s="134">
        <v>640</v>
      </c>
      <c r="I87" s="135"/>
      <c r="J87" s="136">
        <f>ROUND(I87*H87,2)</f>
        <v>0</v>
      </c>
      <c r="K87" s="132" t="s">
        <v>616</v>
      </c>
      <c r="L87" s="31"/>
      <c r="M87" s="137" t="s">
        <v>3</v>
      </c>
      <c r="N87" s="138" t="s">
        <v>40</v>
      </c>
      <c r="O87" s="51"/>
      <c r="P87" s="139">
        <f>O87*H87</f>
        <v>0</v>
      </c>
      <c r="Q87" s="139">
        <v>0</v>
      </c>
      <c r="R87" s="139">
        <f>Q87*H87</f>
        <v>0</v>
      </c>
      <c r="S87" s="139">
        <v>0</v>
      </c>
      <c r="T87" s="140">
        <f>S87*H87</f>
        <v>0</v>
      </c>
      <c r="U87" s="30"/>
      <c r="V87" s="30"/>
      <c r="W87" s="30"/>
      <c r="X87" s="30"/>
      <c r="Y87" s="30"/>
      <c r="Z87" s="30"/>
      <c r="AA87" s="30"/>
      <c r="AB87" s="30"/>
      <c r="AC87" s="30"/>
      <c r="AD87" s="30"/>
      <c r="AE87" s="30"/>
      <c r="AR87" s="141" t="s">
        <v>108</v>
      </c>
      <c r="AT87" s="141" t="s">
        <v>110</v>
      </c>
      <c r="AU87" s="141" t="s">
        <v>78</v>
      </c>
      <c r="AY87" s="15" t="s">
        <v>109</v>
      </c>
      <c r="BE87" s="142">
        <f>IF(N87="základní",J87,0)</f>
        <v>0</v>
      </c>
      <c r="BF87" s="142">
        <f>IF(N87="snížená",J87,0)</f>
        <v>0</v>
      </c>
      <c r="BG87" s="142">
        <f>IF(N87="zákl. přenesená",J87,0)</f>
        <v>0</v>
      </c>
      <c r="BH87" s="142">
        <f>IF(N87="sníž. přenesená",J87,0)</f>
        <v>0</v>
      </c>
      <c r="BI87" s="142">
        <f>IF(N87="nulová",J87,0)</f>
        <v>0</v>
      </c>
      <c r="BJ87" s="15" t="s">
        <v>76</v>
      </c>
      <c r="BK87" s="142">
        <f>ROUND(I87*H87,2)</f>
        <v>0</v>
      </c>
      <c r="BL87" s="15" t="s">
        <v>108</v>
      </c>
      <c r="BM87" s="141" t="s">
        <v>620</v>
      </c>
    </row>
    <row r="88" spans="1:65" s="2" customFormat="1" ht="21.75" customHeight="1">
      <c r="A88" s="30"/>
      <c r="B88" s="129"/>
      <c r="C88" s="130" t="s">
        <v>117</v>
      </c>
      <c r="D88" s="130" t="s">
        <v>110</v>
      </c>
      <c r="E88" s="131" t="s">
        <v>621</v>
      </c>
      <c r="F88" s="132" t="s">
        <v>622</v>
      </c>
      <c r="G88" s="133" t="s">
        <v>615</v>
      </c>
      <c r="H88" s="134">
        <v>340</v>
      </c>
      <c r="I88" s="135"/>
      <c r="J88" s="136">
        <f>ROUND(I88*H88,2)</f>
        <v>0</v>
      </c>
      <c r="K88" s="132" t="s">
        <v>616</v>
      </c>
      <c r="L88" s="31"/>
      <c r="M88" s="137" t="s">
        <v>3</v>
      </c>
      <c r="N88" s="138" t="s">
        <v>40</v>
      </c>
      <c r="O88" s="51"/>
      <c r="P88" s="139">
        <f>O88*H88</f>
        <v>0</v>
      </c>
      <c r="Q88" s="139">
        <v>0</v>
      </c>
      <c r="R88" s="139">
        <f>Q88*H88</f>
        <v>0</v>
      </c>
      <c r="S88" s="139">
        <v>0</v>
      </c>
      <c r="T88" s="140">
        <f>S88*H88</f>
        <v>0</v>
      </c>
      <c r="U88" s="30"/>
      <c r="V88" s="30"/>
      <c r="W88" s="30"/>
      <c r="X88" s="30"/>
      <c r="Y88" s="30"/>
      <c r="Z88" s="30"/>
      <c r="AA88" s="30"/>
      <c r="AB88" s="30"/>
      <c r="AC88" s="30"/>
      <c r="AD88" s="30"/>
      <c r="AE88" s="30"/>
      <c r="AR88" s="141" t="s">
        <v>108</v>
      </c>
      <c r="AT88" s="141" t="s">
        <v>110</v>
      </c>
      <c r="AU88" s="141" t="s">
        <v>78</v>
      </c>
      <c r="AY88" s="15" t="s">
        <v>109</v>
      </c>
      <c r="BE88" s="142">
        <f>IF(N88="základní",J88,0)</f>
        <v>0</v>
      </c>
      <c r="BF88" s="142">
        <f>IF(N88="snížená",J88,0)</f>
        <v>0</v>
      </c>
      <c r="BG88" s="142">
        <f>IF(N88="zákl. přenesená",J88,0)</f>
        <v>0</v>
      </c>
      <c r="BH88" s="142">
        <f>IF(N88="sníž. přenesená",J88,0)</f>
        <v>0</v>
      </c>
      <c r="BI88" s="142">
        <f>IF(N88="nulová",J88,0)</f>
        <v>0</v>
      </c>
      <c r="BJ88" s="15" t="s">
        <v>76</v>
      </c>
      <c r="BK88" s="142">
        <f>ROUND(I88*H88,2)</f>
        <v>0</v>
      </c>
      <c r="BL88" s="15" t="s">
        <v>108</v>
      </c>
      <c r="BM88" s="141" t="s">
        <v>623</v>
      </c>
    </row>
    <row r="89" spans="1:65" s="2" customFormat="1" ht="24">
      <c r="A89" s="30"/>
      <c r="B89" s="129"/>
      <c r="C89" s="130" t="s">
        <v>108</v>
      </c>
      <c r="D89" s="130" t="s">
        <v>110</v>
      </c>
      <c r="E89" s="131" t="s">
        <v>624</v>
      </c>
      <c r="F89" s="132" t="s">
        <v>625</v>
      </c>
      <c r="G89" s="133" t="s">
        <v>615</v>
      </c>
      <c r="H89" s="134">
        <v>513</v>
      </c>
      <c r="I89" s="135"/>
      <c r="J89" s="136">
        <f>ROUND(I89*H89,2)</f>
        <v>0</v>
      </c>
      <c r="K89" s="132" t="s">
        <v>616</v>
      </c>
      <c r="L89" s="31"/>
      <c r="M89" s="137" t="s">
        <v>3</v>
      </c>
      <c r="N89" s="138" t="s">
        <v>40</v>
      </c>
      <c r="O89" s="51"/>
      <c r="P89" s="139">
        <f>O89*H89</f>
        <v>0</v>
      </c>
      <c r="Q89" s="139">
        <v>0</v>
      </c>
      <c r="R89" s="139">
        <f>Q89*H89</f>
        <v>0</v>
      </c>
      <c r="S89" s="139">
        <v>0</v>
      </c>
      <c r="T89" s="140">
        <f>S89*H89</f>
        <v>0</v>
      </c>
      <c r="U89" s="30"/>
      <c r="V89" s="30"/>
      <c r="W89" s="30"/>
      <c r="X89" s="30"/>
      <c r="Y89" s="30"/>
      <c r="Z89" s="30"/>
      <c r="AA89" s="30"/>
      <c r="AB89" s="30"/>
      <c r="AC89" s="30"/>
      <c r="AD89" s="30"/>
      <c r="AE89" s="30"/>
      <c r="AR89" s="141" t="s">
        <v>108</v>
      </c>
      <c r="AT89" s="141" t="s">
        <v>110</v>
      </c>
      <c r="AU89" s="141" t="s">
        <v>78</v>
      </c>
      <c r="AY89" s="15" t="s">
        <v>109</v>
      </c>
      <c r="BE89" s="142">
        <f>IF(N89="základní",J89,0)</f>
        <v>0</v>
      </c>
      <c r="BF89" s="142">
        <f>IF(N89="snížená",J89,0)</f>
        <v>0</v>
      </c>
      <c r="BG89" s="142">
        <f>IF(N89="zákl. přenesená",J89,0)</f>
        <v>0</v>
      </c>
      <c r="BH89" s="142">
        <f>IF(N89="sníž. přenesená",J89,0)</f>
        <v>0</v>
      </c>
      <c r="BI89" s="142">
        <f>IF(N89="nulová",J89,0)</f>
        <v>0</v>
      </c>
      <c r="BJ89" s="15" t="s">
        <v>76</v>
      </c>
      <c r="BK89" s="142">
        <f>ROUND(I89*H89,2)</f>
        <v>0</v>
      </c>
      <c r="BL89" s="15" t="s">
        <v>108</v>
      </c>
      <c r="BM89" s="141" t="s">
        <v>626</v>
      </c>
    </row>
    <row r="90" spans="1:65" s="11" customFormat="1" ht="25.9" customHeight="1">
      <c r="B90" s="118"/>
      <c r="D90" s="119" t="s">
        <v>68</v>
      </c>
      <c r="E90" s="120" t="s">
        <v>118</v>
      </c>
      <c r="F90" s="120" t="s">
        <v>627</v>
      </c>
      <c r="I90" s="121"/>
      <c r="J90" s="122">
        <f>BK90</f>
        <v>0</v>
      </c>
      <c r="L90" s="118"/>
      <c r="M90" s="123"/>
      <c r="N90" s="124"/>
      <c r="O90" s="124"/>
      <c r="P90" s="125">
        <f>P91</f>
        <v>0</v>
      </c>
      <c r="Q90" s="124"/>
      <c r="R90" s="125">
        <f>R91</f>
        <v>0</v>
      </c>
      <c r="S90" s="124"/>
      <c r="T90" s="126">
        <f>T91</f>
        <v>771.75</v>
      </c>
      <c r="AR90" s="119" t="s">
        <v>117</v>
      </c>
      <c r="AT90" s="127" t="s">
        <v>68</v>
      </c>
      <c r="AU90" s="127" t="s">
        <v>69</v>
      </c>
      <c r="AY90" s="119" t="s">
        <v>109</v>
      </c>
      <c r="BK90" s="128">
        <f>BK91</f>
        <v>0</v>
      </c>
    </row>
    <row r="91" spans="1:65" s="11" customFormat="1" ht="22.9" customHeight="1">
      <c r="B91" s="118"/>
      <c r="D91" s="119" t="s">
        <v>68</v>
      </c>
      <c r="E91" s="167" t="s">
        <v>628</v>
      </c>
      <c r="F91" s="167" t="s">
        <v>629</v>
      </c>
      <c r="I91" s="121"/>
      <c r="J91" s="168">
        <f>BK91</f>
        <v>0</v>
      </c>
      <c r="L91" s="118"/>
      <c r="M91" s="123"/>
      <c r="N91" s="124"/>
      <c r="O91" s="124"/>
      <c r="P91" s="125">
        <f>P92</f>
        <v>0</v>
      </c>
      <c r="Q91" s="124"/>
      <c r="R91" s="125">
        <f>R92</f>
        <v>0</v>
      </c>
      <c r="S91" s="124"/>
      <c r="T91" s="126">
        <f>T92</f>
        <v>771.75</v>
      </c>
      <c r="AR91" s="119" t="s">
        <v>117</v>
      </c>
      <c r="AT91" s="127" t="s">
        <v>68</v>
      </c>
      <c r="AU91" s="127" t="s">
        <v>76</v>
      </c>
      <c r="AY91" s="119" t="s">
        <v>109</v>
      </c>
      <c r="BK91" s="128">
        <f>BK92</f>
        <v>0</v>
      </c>
    </row>
    <row r="92" spans="1:65" s="2" customFormat="1" ht="16.5" customHeight="1">
      <c r="A92" s="30"/>
      <c r="B92" s="129"/>
      <c r="C92" s="130" t="s">
        <v>135</v>
      </c>
      <c r="D92" s="130" t="s">
        <v>110</v>
      </c>
      <c r="E92" s="131" t="s">
        <v>630</v>
      </c>
      <c r="F92" s="132" t="s">
        <v>631</v>
      </c>
      <c r="G92" s="133" t="s">
        <v>125</v>
      </c>
      <c r="H92" s="134">
        <v>315</v>
      </c>
      <c r="I92" s="135"/>
      <c r="J92" s="136">
        <f>ROUND(I92*H92,2)</f>
        <v>0</v>
      </c>
      <c r="K92" s="132" t="s">
        <v>616</v>
      </c>
      <c r="L92" s="31"/>
      <c r="M92" s="158" t="s">
        <v>3</v>
      </c>
      <c r="N92" s="159" t="s">
        <v>40</v>
      </c>
      <c r="O92" s="160"/>
      <c r="P92" s="161">
        <f>O92*H92</f>
        <v>0</v>
      </c>
      <c r="Q92" s="161">
        <v>0</v>
      </c>
      <c r="R92" s="161">
        <f>Q92*H92</f>
        <v>0</v>
      </c>
      <c r="S92" s="161">
        <v>2.4500000000000002</v>
      </c>
      <c r="T92" s="162">
        <f>S92*H92</f>
        <v>771.75</v>
      </c>
      <c r="U92" s="30"/>
      <c r="V92" s="30"/>
      <c r="W92" s="30"/>
      <c r="X92" s="30"/>
      <c r="Y92" s="30"/>
      <c r="Z92" s="30"/>
      <c r="AA92" s="30"/>
      <c r="AB92" s="30"/>
      <c r="AC92" s="30"/>
      <c r="AD92" s="30"/>
      <c r="AE92" s="30"/>
      <c r="AR92" s="141" t="s">
        <v>381</v>
      </c>
      <c r="AT92" s="141" t="s">
        <v>110</v>
      </c>
      <c r="AU92" s="141" t="s">
        <v>78</v>
      </c>
      <c r="AY92" s="15" t="s">
        <v>109</v>
      </c>
      <c r="BE92" s="142">
        <f>IF(N92="základní",J92,0)</f>
        <v>0</v>
      </c>
      <c r="BF92" s="142">
        <f>IF(N92="snížená",J92,0)</f>
        <v>0</v>
      </c>
      <c r="BG92" s="142">
        <f>IF(N92="zákl. přenesená",J92,0)</f>
        <v>0</v>
      </c>
      <c r="BH92" s="142">
        <f>IF(N92="sníž. přenesená",J92,0)</f>
        <v>0</v>
      </c>
      <c r="BI92" s="142">
        <f>IF(N92="nulová",J92,0)</f>
        <v>0</v>
      </c>
      <c r="BJ92" s="15" t="s">
        <v>76</v>
      </c>
      <c r="BK92" s="142">
        <f>ROUND(I92*H92,2)</f>
        <v>0</v>
      </c>
      <c r="BL92" s="15" t="s">
        <v>381</v>
      </c>
      <c r="BM92" s="141" t="s">
        <v>632</v>
      </c>
    </row>
    <row r="93" spans="1:65" s="2" customFormat="1" ht="6.95" customHeight="1">
      <c r="A93" s="30"/>
      <c r="B93" s="40"/>
      <c r="C93" s="41"/>
      <c r="D93" s="41"/>
      <c r="E93" s="41"/>
      <c r="F93" s="41"/>
      <c r="G93" s="41"/>
      <c r="H93" s="41"/>
      <c r="I93" s="41"/>
      <c r="J93" s="41"/>
      <c r="K93" s="41"/>
      <c r="L93" s="31"/>
      <c r="M93" s="30"/>
      <c r="O93" s="30"/>
      <c r="P93" s="30"/>
      <c r="Q93" s="30"/>
      <c r="R93" s="30"/>
      <c r="S93" s="30"/>
      <c r="T93" s="30"/>
      <c r="U93" s="30"/>
      <c r="V93" s="30"/>
      <c r="W93" s="30"/>
      <c r="X93" s="30"/>
      <c r="Y93" s="30"/>
      <c r="Z93" s="30"/>
      <c r="AA93" s="30"/>
      <c r="AB93" s="30"/>
      <c r="AC93" s="30"/>
      <c r="AD93" s="30"/>
      <c r="AE93" s="30"/>
    </row>
  </sheetData>
  <autoFilter ref="C82:K92"/>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1" t="s">
        <v>6</v>
      </c>
      <c r="M2" s="252"/>
      <c r="N2" s="252"/>
      <c r="O2" s="252"/>
      <c r="P2" s="252"/>
      <c r="Q2" s="252"/>
      <c r="R2" s="252"/>
      <c r="S2" s="252"/>
      <c r="T2" s="252"/>
      <c r="U2" s="252"/>
      <c r="V2" s="252"/>
      <c r="AT2" s="15" t="s">
        <v>84</v>
      </c>
    </row>
    <row r="3" spans="1:46" s="1" customFormat="1" ht="6.95" customHeight="1">
      <c r="B3" s="16"/>
      <c r="C3" s="17"/>
      <c r="D3" s="17"/>
      <c r="E3" s="17"/>
      <c r="F3" s="17"/>
      <c r="G3" s="17"/>
      <c r="H3" s="17"/>
      <c r="I3" s="17"/>
      <c r="J3" s="17"/>
      <c r="K3" s="17"/>
      <c r="L3" s="18"/>
      <c r="AT3" s="15" t="s">
        <v>78</v>
      </c>
    </row>
    <row r="4" spans="1:46" s="1" customFormat="1" ht="24.95" customHeight="1">
      <c r="B4" s="18"/>
      <c r="D4" s="19" t="s">
        <v>85</v>
      </c>
      <c r="L4" s="18"/>
      <c r="M4" s="86" t="s">
        <v>11</v>
      </c>
      <c r="AT4" s="15" t="s">
        <v>4</v>
      </c>
    </row>
    <row r="5" spans="1:46" s="1" customFormat="1" ht="6.95" customHeight="1">
      <c r="B5" s="18"/>
      <c r="L5" s="18"/>
    </row>
    <row r="6" spans="1:46" s="1" customFormat="1" ht="12" customHeight="1">
      <c r="B6" s="18"/>
      <c r="D6" s="25" t="s">
        <v>17</v>
      </c>
      <c r="L6" s="18"/>
    </row>
    <row r="7" spans="1:46" s="1" customFormat="1" ht="16.5" customHeight="1">
      <c r="B7" s="18"/>
      <c r="E7" s="290" t="str">
        <f>'Rekapitulace stavby'!K6</f>
        <v>Oprava TV v úseku Strakonice - Katovice</v>
      </c>
      <c r="F7" s="291"/>
      <c r="G7" s="291"/>
      <c r="H7" s="291"/>
      <c r="L7" s="18"/>
    </row>
    <row r="8" spans="1:46" s="2" customFormat="1" ht="12" customHeight="1">
      <c r="A8" s="30"/>
      <c r="B8" s="31"/>
      <c r="C8" s="30"/>
      <c r="D8" s="25" t="s">
        <v>86</v>
      </c>
      <c r="E8" s="30"/>
      <c r="F8" s="30"/>
      <c r="G8" s="30"/>
      <c r="H8" s="30"/>
      <c r="I8" s="30"/>
      <c r="J8" s="30"/>
      <c r="K8" s="30"/>
      <c r="L8" s="87"/>
      <c r="S8" s="30"/>
      <c r="T8" s="30"/>
      <c r="U8" s="30"/>
      <c r="V8" s="30"/>
      <c r="W8" s="30"/>
      <c r="X8" s="30"/>
      <c r="Y8" s="30"/>
      <c r="Z8" s="30"/>
      <c r="AA8" s="30"/>
      <c r="AB8" s="30"/>
      <c r="AC8" s="30"/>
      <c r="AD8" s="30"/>
      <c r="AE8" s="30"/>
    </row>
    <row r="9" spans="1:46" s="2" customFormat="1" ht="16.5" customHeight="1">
      <c r="A9" s="30"/>
      <c r="B9" s="31"/>
      <c r="C9" s="30"/>
      <c r="D9" s="30"/>
      <c r="E9" s="256" t="s">
        <v>633</v>
      </c>
      <c r="F9" s="289"/>
      <c r="G9" s="289"/>
      <c r="H9" s="289"/>
      <c r="I9" s="30"/>
      <c r="J9" s="30"/>
      <c r="K9" s="30"/>
      <c r="L9" s="87"/>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7"/>
      <c r="S10" s="30"/>
      <c r="T10" s="30"/>
      <c r="U10" s="30"/>
      <c r="V10" s="30"/>
      <c r="W10" s="30"/>
      <c r="X10" s="30"/>
      <c r="Y10" s="30"/>
      <c r="Z10" s="30"/>
      <c r="AA10" s="30"/>
      <c r="AB10" s="30"/>
      <c r="AC10" s="30"/>
      <c r="AD10" s="30"/>
      <c r="AE10" s="30"/>
    </row>
    <row r="11" spans="1:46" s="2" customFormat="1" ht="12" customHeight="1">
      <c r="A11" s="30"/>
      <c r="B11" s="31"/>
      <c r="C11" s="30"/>
      <c r="D11" s="25" t="s">
        <v>19</v>
      </c>
      <c r="E11" s="30"/>
      <c r="F11" s="23" t="s">
        <v>3</v>
      </c>
      <c r="G11" s="30"/>
      <c r="H11" s="30"/>
      <c r="I11" s="25" t="s">
        <v>20</v>
      </c>
      <c r="J11" s="23" t="s">
        <v>3</v>
      </c>
      <c r="K11" s="30"/>
      <c r="L11" s="87"/>
      <c r="S11" s="30"/>
      <c r="T11" s="30"/>
      <c r="U11" s="30"/>
      <c r="V11" s="30"/>
      <c r="W11" s="30"/>
      <c r="X11" s="30"/>
      <c r="Y11" s="30"/>
      <c r="Z11" s="30"/>
      <c r="AA11" s="30"/>
      <c r="AB11" s="30"/>
      <c r="AC11" s="30"/>
      <c r="AD11" s="30"/>
      <c r="AE11" s="30"/>
    </row>
    <row r="12" spans="1:46" s="2" customFormat="1" ht="12" customHeight="1">
      <c r="A12" s="30"/>
      <c r="B12" s="31"/>
      <c r="C12" s="30"/>
      <c r="D12" s="25" t="s">
        <v>21</v>
      </c>
      <c r="E12" s="30"/>
      <c r="F12" s="23" t="s">
        <v>22</v>
      </c>
      <c r="G12" s="30"/>
      <c r="H12" s="30"/>
      <c r="I12" s="25" t="s">
        <v>23</v>
      </c>
      <c r="J12" s="48" t="str">
        <f>'Rekapitulace stavby'!AN8</f>
        <v>7. 1. 2021</v>
      </c>
      <c r="K12" s="30"/>
      <c r="L12" s="87"/>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7"/>
      <c r="S13" s="30"/>
      <c r="T13" s="30"/>
      <c r="U13" s="30"/>
      <c r="V13" s="30"/>
      <c r="W13" s="30"/>
      <c r="X13" s="30"/>
      <c r="Y13" s="30"/>
      <c r="Z13" s="30"/>
      <c r="AA13" s="30"/>
      <c r="AB13" s="30"/>
      <c r="AC13" s="30"/>
      <c r="AD13" s="30"/>
      <c r="AE13" s="30"/>
    </row>
    <row r="14" spans="1:46" s="2" customFormat="1" ht="12" customHeight="1">
      <c r="A14" s="30"/>
      <c r="B14" s="31"/>
      <c r="C14" s="30"/>
      <c r="D14" s="25" t="s">
        <v>25</v>
      </c>
      <c r="E14" s="30"/>
      <c r="F14" s="30"/>
      <c r="G14" s="30"/>
      <c r="H14" s="30"/>
      <c r="I14" s="25" t="s">
        <v>26</v>
      </c>
      <c r="J14" s="23" t="str">
        <f>IF('Rekapitulace stavby'!AN10="","",'Rekapitulace stavby'!AN10)</f>
        <v/>
      </c>
      <c r="K14" s="30"/>
      <c r="L14" s="87"/>
      <c r="S14" s="30"/>
      <c r="T14" s="30"/>
      <c r="U14" s="30"/>
      <c r="V14" s="30"/>
      <c r="W14" s="30"/>
      <c r="X14" s="30"/>
      <c r="Y14" s="30"/>
      <c r="Z14" s="30"/>
      <c r="AA14" s="30"/>
      <c r="AB14" s="30"/>
      <c r="AC14" s="30"/>
      <c r="AD14" s="30"/>
      <c r="AE14" s="30"/>
    </row>
    <row r="15" spans="1:46" s="2" customFormat="1" ht="18" customHeight="1">
      <c r="A15" s="30"/>
      <c r="B15" s="31"/>
      <c r="C15" s="30"/>
      <c r="D15" s="30"/>
      <c r="E15" s="23" t="str">
        <f>IF('Rekapitulace stavby'!E11="","",'Rekapitulace stavby'!E11)</f>
        <v xml:space="preserve"> </v>
      </c>
      <c r="F15" s="30"/>
      <c r="G15" s="30"/>
      <c r="H15" s="30"/>
      <c r="I15" s="25" t="s">
        <v>27</v>
      </c>
      <c r="J15" s="23" t="str">
        <f>IF('Rekapitulace stavby'!AN11="","",'Rekapitulace stavby'!AN11)</f>
        <v/>
      </c>
      <c r="K15" s="30"/>
      <c r="L15" s="87"/>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7"/>
      <c r="S16" s="30"/>
      <c r="T16" s="30"/>
      <c r="U16" s="30"/>
      <c r="V16" s="30"/>
      <c r="W16" s="30"/>
      <c r="X16" s="30"/>
      <c r="Y16" s="30"/>
      <c r="Z16" s="30"/>
      <c r="AA16" s="30"/>
      <c r="AB16" s="30"/>
      <c r="AC16" s="30"/>
      <c r="AD16" s="30"/>
      <c r="AE16" s="30"/>
    </row>
    <row r="17" spans="1:31" s="2" customFormat="1" ht="12" customHeight="1">
      <c r="A17" s="30"/>
      <c r="B17" s="31"/>
      <c r="C17" s="30"/>
      <c r="D17" s="25" t="s">
        <v>28</v>
      </c>
      <c r="E17" s="30"/>
      <c r="F17" s="30"/>
      <c r="G17" s="30"/>
      <c r="H17" s="30"/>
      <c r="I17" s="25" t="s">
        <v>26</v>
      </c>
      <c r="J17" s="26" t="str">
        <f>'Rekapitulace stavby'!AN13</f>
        <v>Vyplň údaj</v>
      </c>
      <c r="K17" s="30"/>
      <c r="L17" s="87"/>
      <c r="S17" s="30"/>
      <c r="T17" s="30"/>
      <c r="U17" s="30"/>
      <c r="V17" s="30"/>
      <c r="W17" s="30"/>
      <c r="X17" s="30"/>
      <c r="Y17" s="30"/>
      <c r="Z17" s="30"/>
      <c r="AA17" s="30"/>
      <c r="AB17" s="30"/>
      <c r="AC17" s="30"/>
      <c r="AD17" s="30"/>
      <c r="AE17" s="30"/>
    </row>
    <row r="18" spans="1:31" s="2" customFormat="1" ht="18" customHeight="1">
      <c r="A18" s="30"/>
      <c r="B18" s="31"/>
      <c r="C18" s="30"/>
      <c r="D18" s="30"/>
      <c r="E18" s="292" t="str">
        <f>'Rekapitulace stavby'!E14</f>
        <v>Vyplň údaj</v>
      </c>
      <c r="F18" s="281"/>
      <c r="G18" s="281"/>
      <c r="H18" s="281"/>
      <c r="I18" s="25" t="s">
        <v>27</v>
      </c>
      <c r="J18" s="26" t="str">
        <f>'Rekapitulace stavby'!AN14</f>
        <v>Vyplň údaj</v>
      </c>
      <c r="K18" s="30"/>
      <c r="L18" s="87"/>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7"/>
      <c r="S19" s="30"/>
      <c r="T19" s="30"/>
      <c r="U19" s="30"/>
      <c r="V19" s="30"/>
      <c r="W19" s="30"/>
      <c r="X19" s="30"/>
      <c r="Y19" s="30"/>
      <c r="Z19" s="30"/>
      <c r="AA19" s="30"/>
      <c r="AB19" s="30"/>
      <c r="AC19" s="30"/>
      <c r="AD19" s="30"/>
      <c r="AE19" s="30"/>
    </row>
    <row r="20" spans="1:31" s="2" customFormat="1" ht="12" customHeight="1">
      <c r="A20" s="30"/>
      <c r="B20" s="31"/>
      <c r="C20" s="30"/>
      <c r="D20" s="25" t="s">
        <v>30</v>
      </c>
      <c r="E20" s="30"/>
      <c r="F20" s="30"/>
      <c r="G20" s="30"/>
      <c r="H20" s="30"/>
      <c r="I20" s="25" t="s">
        <v>26</v>
      </c>
      <c r="J20" s="23" t="str">
        <f>IF('Rekapitulace stavby'!AN16="","",'Rekapitulace stavby'!AN16)</f>
        <v/>
      </c>
      <c r="K20" s="30"/>
      <c r="L20" s="87"/>
      <c r="S20" s="30"/>
      <c r="T20" s="30"/>
      <c r="U20" s="30"/>
      <c r="V20" s="30"/>
      <c r="W20" s="30"/>
      <c r="X20" s="30"/>
      <c r="Y20" s="30"/>
      <c r="Z20" s="30"/>
      <c r="AA20" s="30"/>
      <c r="AB20" s="30"/>
      <c r="AC20" s="30"/>
      <c r="AD20" s="30"/>
      <c r="AE20" s="30"/>
    </row>
    <row r="21" spans="1:31" s="2" customFormat="1" ht="18" customHeight="1">
      <c r="A21" s="30"/>
      <c r="B21" s="31"/>
      <c r="C21" s="30"/>
      <c r="D21" s="30"/>
      <c r="E21" s="23" t="str">
        <f>IF('Rekapitulace stavby'!E17="","",'Rekapitulace stavby'!E17)</f>
        <v xml:space="preserve"> </v>
      </c>
      <c r="F21" s="30"/>
      <c r="G21" s="30"/>
      <c r="H21" s="30"/>
      <c r="I21" s="25" t="s">
        <v>27</v>
      </c>
      <c r="J21" s="23" t="str">
        <f>IF('Rekapitulace stavby'!AN17="","",'Rekapitulace stavby'!AN17)</f>
        <v/>
      </c>
      <c r="K21" s="30"/>
      <c r="L21" s="87"/>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7"/>
      <c r="S22" s="30"/>
      <c r="T22" s="30"/>
      <c r="U22" s="30"/>
      <c r="V22" s="30"/>
      <c r="W22" s="30"/>
      <c r="X22" s="30"/>
      <c r="Y22" s="30"/>
      <c r="Z22" s="30"/>
      <c r="AA22" s="30"/>
      <c r="AB22" s="30"/>
      <c r="AC22" s="30"/>
      <c r="AD22" s="30"/>
      <c r="AE22" s="30"/>
    </row>
    <row r="23" spans="1:31" s="2" customFormat="1" ht="12" customHeight="1">
      <c r="A23" s="30"/>
      <c r="B23" s="31"/>
      <c r="C23" s="30"/>
      <c r="D23" s="25" t="s">
        <v>32</v>
      </c>
      <c r="E23" s="30"/>
      <c r="F23" s="30"/>
      <c r="G23" s="30"/>
      <c r="H23" s="30"/>
      <c r="I23" s="25" t="s">
        <v>26</v>
      </c>
      <c r="J23" s="23" t="str">
        <f>IF('Rekapitulace stavby'!AN19="","",'Rekapitulace stavby'!AN19)</f>
        <v/>
      </c>
      <c r="K23" s="30"/>
      <c r="L23" s="87"/>
      <c r="S23" s="30"/>
      <c r="T23" s="30"/>
      <c r="U23" s="30"/>
      <c r="V23" s="30"/>
      <c r="W23" s="30"/>
      <c r="X23" s="30"/>
      <c r="Y23" s="30"/>
      <c r="Z23" s="30"/>
      <c r="AA23" s="30"/>
      <c r="AB23" s="30"/>
      <c r="AC23" s="30"/>
      <c r="AD23" s="30"/>
      <c r="AE23" s="30"/>
    </row>
    <row r="24" spans="1:31" s="2" customFormat="1" ht="18" customHeight="1">
      <c r="A24" s="30"/>
      <c r="B24" s="31"/>
      <c r="C24" s="30"/>
      <c r="D24" s="30"/>
      <c r="E24" s="23" t="str">
        <f>IF('Rekapitulace stavby'!E20="","",'Rekapitulace stavby'!E20)</f>
        <v xml:space="preserve"> </v>
      </c>
      <c r="F24" s="30"/>
      <c r="G24" s="30"/>
      <c r="H24" s="30"/>
      <c r="I24" s="25" t="s">
        <v>27</v>
      </c>
      <c r="J24" s="23" t="str">
        <f>IF('Rekapitulace stavby'!AN20="","",'Rekapitulace stavby'!AN20)</f>
        <v/>
      </c>
      <c r="K24" s="30"/>
      <c r="L24" s="87"/>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7"/>
      <c r="S25" s="30"/>
      <c r="T25" s="30"/>
      <c r="U25" s="30"/>
      <c r="V25" s="30"/>
      <c r="W25" s="30"/>
      <c r="X25" s="30"/>
      <c r="Y25" s="30"/>
      <c r="Z25" s="30"/>
      <c r="AA25" s="30"/>
      <c r="AB25" s="30"/>
      <c r="AC25" s="30"/>
      <c r="AD25" s="30"/>
      <c r="AE25" s="30"/>
    </row>
    <row r="26" spans="1:31" s="2" customFormat="1" ht="12" customHeight="1">
      <c r="A26" s="30"/>
      <c r="B26" s="31"/>
      <c r="C26" s="30"/>
      <c r="D26" s="25" t="s">
        <v>33</v>
      </c>
      <c r="E26" s="30"/>
      <c r="F26" s="30"/>
      <c r="G26" s="30"/>
      <c r="H26" s="30"/>
      <c r="I26" s="30"/>
      <c r="J26" s="30"/>
      <c r="K26" s="30"/>
      <c r="L26" s="87"/>
      <c r="S26" s="30"/>
      <c r="T26" s="30"/>
      <c r="U26" s="30"/>
      <c r="V26" s="30"/>
      <c r="W26" s="30"/>
      <c r="X26" s="30"/>
      <c r="Y26" s="30"/>
      <c r="Z26" s="30"/>
      <c r="AA26" s="30"/>
      <c r="AB26" s="30"/>
      <c r="AC26" s="30"/>
      <c r="AD26" s="30"/>
      <c r="AE26" s="30"/>
    </row>
    <row r="27" spans="1:31" s="8" customFormat="1" ht="16.5" customHeight="1">
      <c r="A27" s="88"/>
      <c r="B27" s="89"/>
      <c r="C27" s="88"/>
      <c r="D27" s="88"/>
      <c r="E27" s="285" t="s">
        <v>3</v>
      </c>
      <c r="F27" s="285"/>
      <c r="G27" s="285"/>
      <c r="H27" s="285"/>
      <c r="I27" s="88"/>
      <c r="J27" s="88"/>
      <c r="K27" s="88"/>
      <c r="L27" s="90"/>
      <c r="S27" s="88"/>
      <c r="T27" s="88"/>
      <c r="U27" s="88"/>
      <c r="V27" s="88"/>
      <c r="W27" s="88"/>
      <c r="X27" s="88"/>
      <c r="Y27" s="88"/>
      <c r="Z27" s="88"/>
      <c r="AA27" s="88"/>
      <c r="AB27" s="88"/>
      <c r="AC27" s="88"/>
      <c r="AD27" s="88"/>
      <c r="AE27" s="88"/>
    </row>
    <row r="28" spans="1:31" s="2" customFormat="1" ht="6.95" customHeight="1">
      <c r="A28" s="30"/>
      <c r="B28" s="31"/>
      <c r="C28" s="30"/>
      <c r="D28" s="30"/>
      <c r="E28" s="30"/>
      <c r="F28" s="30"/>
      <c r="G28" s="30"/>
      <c r="H28" s="30"/>
      <c r="I28" s="30"/>
      <c r="J28" s="30"/>
      <c r="K28" s="30"/>
      <c r="L28" s="87"/>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7"/>
      <c r="S29" s="30"/>
      <c r="T29" s="30"/>
      <c r="U29" s="30"/>
      <c r="V29" s="30"/>
      <c r="W29" s="30"/>
      <c r="X29" s="30"/>
      <c r="Y29" s="30"/>
      <c r="Z29" s="30"/>
      <c r="AA29" s="30"/>
      <c r="AB29" s="30"/>
      <c r="AC29" s="30"/>
      <c r="AD29" s="30"/>
      <c r="AE29" s="30"/>
    </row>
    <row r="30" spans="1:31" s="2" customFormat="1" ht="25.35" customHeight="1">
      <c r="A30" s="30"/>
      <c r="B30" s="31"/>
      <c r="C30" s="30"/>
      <c r="D30" s="91" t="s">
        <v>35</v>
      </c>
      <c r="E30" s="30"/>
      <c r="F30" s="30"/>
      <c r="G30" s="30"/>
      <c r="H30" s="30"/>
      <c r="I30" s="30"/>
      <c r="J30" s="64">
        <f>ROUND(J80, 2)</f>
        <v>0</v>
      </c>
      <c r="K30" s="30"/>
      <c r="L30" s="87"/>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7"/>
      <c r="S31" s="30"/>
      <c r="T31" s="30"/>
      <c r="U31" s="30"/>
      <c r="V31" s="30"/>
      <c r="W31" s="30"/>
      <c r="X31" s="30"/>
      <c r="Y31" s="30"/>
      <c r="Z31" s="30"/>
      <c r="AA31" s="30"/>
      <c r="AB31" s="30"/>
      <c r="AC31" s="30"/>
      <c r="AD31" s="30"/>
      <c r="AE31" s="30"/>
    </row>
    <row r="32" spans="1:31" s="2" customFormat="1" ht="14.45" customHeight="1">
      <c r="A32" s="30"/>
      <c r="B32" s="31"/>
      <c r="C32" s="30"/>
      <c r="D32" s="30"/>
      <c r="E32" s="30"/>
      <c r="F32" s="34" t="s">
        <v>37</v>
      </c>
      <c r="G32" s="30"/>
      <c r="H32" s="30"/>
      <c r="I32" s="34" t="s">
        <v>36</v>
      </c>
      <c r="J32" s="34" t="s">
        <v>38</v>
      </c>
      <c r="K32" s="30"/>
      <c r="L32" s="87"/>
      <c r="S32" s="30"/>
      <c r="T32" s="30"/>
      <c r="U32" s="30"/>
      <c r="V32" s="30"/>
      <c r="W32" s="30"/>
      <c r="X32" s="30"/>
      <c r="Y32" s="30"/>
      <c r="Z32" s="30"/>
      <c r="AA32" s="30"/>
      <c r="AB32" s="30"/>
      <c r="AC32" s="30"/>
      <c r="AD32" s="30"/>
      <c r="AE32" s="30"/>
    </row>
    <row r="33" spans="1:31" s="2" customFormat="1" ht="14.45" customHeight="1">
      <c r="A33" s="30"/>
      <c r="B33" s="31"/>
      <c r="C33" s="30"/>
      <c r="D33" s="92" t="s">
        <v>39</v>
      </c>
      <c r="E33" s="25" t="s">
        <v>40</v>
      </c>
      <c r="F33" s="93">
        <f>ROUND((SUM(BE80:BE91)),  2)</f>
        <v>0</v>
      </c>
      <c r="G33" s="30"/>
      <c r="H33" s="30"/>
      <c r="I33" s="94">
        <v>0.21</v>
      </c>
      <c r="J33" s="93">
        <f>ROUND(((SUM(BE80:BE91))*I33),  2)</f>
        <v>0</v>
      </c>
      <c r="K33" s="30"/>
      <c r="L33" s="87"/>
      <c r="S33" s="30"/>
      <c r="T33" s="30"/>
      <c r="U33" s="30"/>
      <c r="V33" s="30"/>
      <c r="W33" s="30"/>
      <c r="X33" s="30"/>
      <c r="Y33" s="30"/>
      <c r="Z33" s="30"/>
      <c r="AA33" s="30"/>
      <c r="AB33" s="30"/>
      <c r="AC33" s="30"/>
      <c r="AD33" s="30"/>
      <c r="AE33" s="30"/>
    </row>
    <row r="34" spans="1:31" s="2" customFormat="1" ht="14.45" customHeight="1">
      <c r="A34" s="30"/>
      <c r="B34" s="31"/>
      <c r="C34" s="30"/>
      <c r="D34" s="30"/>
      <c r="E34" s="25" t="s">
        <v>41</v>
      </c>
      <c r="F34" s="93">
        <f>ROUND((SUM(BF80:BF91)),  2)</f>
        <v>0</v>
      </c>
      <c r="G34" s="30"/>
      <c r="H34" s="30"/>
      <c r="I34" s="94">
        <v>0.15</v>
      </c>
      <c r="J34" s="93">
        <f>ROUND(((SUM(BF80:BF91))*I34),  2)</f>
        <v>0</v>
      </c>
      <c r="K34" s="30"/>
      <c r="L34" s="87"/>
      <c r="S34" s="30"/>
      <c r="T34" s="30"/>
      <c r="U34" s="30"/>
      <c r="V34" s="30"/>
      <c r="W34" s="30"/>
      <c r="X34" s="30"/>
      <c r="Y34" s="30"/>
      <c r="Z34" s="30"/>
      <c r="AA34" s="30"/>
      <c r="AB34" s="30"/>
      <c r="AC34" s="30"/>
      <c r="AD34" s="30"/>
      <c r="AE34" s="30"/>
    </row>
    <row r="35" spans="1:31" s="2" customFormat="1" ht="14.45" hidden="1" customHeight="1">
      <c r="A35" s="30"/>
      <c r="B35" s="31"/>
      <c r="C35" s="30"/>
      <c r="D35" s="30"/>
      <c r="E35" s="25" t="s">
        <v>42</v>
      </c>
      <c r="F35" s="93">
        <f>ROUND((SUM(BG80:BG91)),  2)</f>
        <v>0</v>
      </c>
      <c r="G35" s="30"/>
      <c r="H35" s="30"/>
      <c r="I35" s="94">
        <v>0.21</v>
      </c>
      <c r="J35" s="93">
        <f>0</f>
        <v>0</v>
      </c>
      <c r="K35" s="30"/>
      <c r="L35" s="87"/>
      <c r="S35" s="30"/>
      <c r="T35" s="30"/>
      <c r="U35" s="30"/>
      <c r="V35" s="30"/>
      <c r="W35" s="30"/>
      <c r="X35" s="30"/>
      <c r="Y35" s="30"/>
      <c r="Z35" s="30"/>
      <c r="AA35" s="30"/>
      <c r="AB35" s="30"/>
      <c r="AC35" s="30"/>
      <c r="AD35" s="30"/>
      <c r="AE35" s="30"/>
    </row>
    <row r="36" spans="1:31" s="2" customFormat="1" ht="14.45" hidden="1" customHeight="1">
      <c r="A36" s="30"/>
      <c r="B36" s="31"/>
      <c r="C36" s="30"/>
      <c r="D36" s="30"/>
      <c r="E36" s="25" t="s">
        <v>43</v>
      </c>
      <c r="F36" s="93">
        <f>ROUND((SUM(BH80:BH91)),  2)</f>
        <v>0</v>
      </c>
      <c r="G36" s="30"/>
      <c r="H36" s="30"/>
      <c r="I36" s="94">
        <v>0.15</v>
      </c>
      <c r="J36" s="93">
        <f>0</f>
        <v>0</v>
      </c>
      <c r="K36" s="30"/>
      <c r="L36" s="87"/>
      <c r="S36" s="30"/>
      <c r="T36" s="30"/>
      <c r="U36" s="30"/>
      <c r="V36" s="30"/>
      <c r="W36" s="30"/>
      <c r="X36" s="30"/>
      <c r="Y36" s="30"/>
      <c r="Z36" s="30"/>
      <c r="AA36" s="30"/>
      <c r="AB36" s="30"/>
      <c r="AC36" s="30"/>
      <c r="AD36" s="30"/>
      <c r="AE36" s="30"/>
    </row>
    <row r="37" spans="1:31" s="2" customFormat="1" ht="14.45" hidden="1" customHeight="1">
      <c r="A37" s="30"/>
      <c r="B37" s="31"/>
      <c r="C37" s="30"/>
      <c r="D37" s="30"/>
      <c r="E37" s="25" t="s">
        <v>44</v>
      </c>
      <c r="F37" s="93">
        <f>ROUND((SUM(BI80:BI91)),  2)</f>
        <v>0</v>
      </c>
      <c r="G37" s="30"/>
      <c r="H37" s="30"/>
      <c r="I37" s="94">
        <v>0</v>
      </c>
      <c r="J37" s="93">
        <f>0</f>
        <v>0</v>
      </c>
      <c r="K37" s="30"/>
      <c r="L37" s="87"/>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7"/>
      <c r="S38" s="30"/>
      <c r="T38" s="30"/>
      <c r="U38" s="30"/>
      <c r="V38" s="30"/>
      <c r="W38" s="30"/>
      <c r="X38" s="30"/>
      <c r="Y38" s="30"/>
      <c r="Z38" s="30"/>
      <c r="AA38" s="30"/>
      <c r="AB38" s="30"/>
      <c r="AC38" s="30"/>
      <c r="AD38" s="30"/>
      <c r="AE38" s="30"/>
    </row>
    <row r="39" spans="1:31" s="2" customFormat="1" ht="25.35" customHeight="1">
      <c r="A39" s="30"/>
      <c r="B39" s="31"/>
      <c r="C39" s="95"/>
      <c r="D39" s="96" t="s">
        <v>45</v>
      </c>
      <c r="E39" s="53"/>
      <c r="F39" s="53"/>
      <c r="G39" s="97" t="s">
        <v>46</v>
      </c>
      <c r="H39" s="98" t="s">
        <v>47</v>
      </c>
      <c r="I39" s="53"/>
      <c r="J39" s="99">
        <f>SUM(J30:J37)</f>
        <v>0</v>
      </c>
      <c r="K39" s="100"/>
      <c r="L39" s="87"/>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7"/>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7"/>
      <c r="S44" s="30"/>
      <c r="T44" s="30"/>
      <c r="U44" s="30"/>
      <c r="V44" s="30"/>
      <c r="W44" s="30"/>
      <c r="X44" s="30"/>
      <c r="Y44" s="30"/>
      <c r="Z44" s="30"/>
      <c r="AA44" s="30"/>
      <c r="AB44" s="30"/>
      <c r="AC44" s="30"/>
      <c r="AD44" s="30"/>
      <c r="AE44" s="30"/>
    </row>
    <row r="45" spans="1:31" s="2" customFormat="1" ht="24.95" customHeight="1">
      <c r="A45" s="30"/>
      <c r="B45" s="31"/>
      <c r="C45" s="19" t="s">
        <v>88</v>
      </c>
      <c r="D45" s="30"/>
      <c r="E45" s="30"/>
      <c r="F45" s="30"/>
      <c r="G45" s="30"/>
      <c r="H45" s="30"/>
      <c r="I45" s="30"/>
      <c r="J45" s="30"/>
      <c r="K45" s="30"/>
      <c r="L45" s="87"/>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7"/>
      <c r="S46" s="30"/>
      <c r="T46" s="30"/>
      <c r="U46" s="30"/>
      <c r="V46" s="30"/>
      <c r="W46" s="30"/>
      <c r="X46" s="30"/>
      <c r="Y46" s="30"/>
      <c r="Z46" s="30"/>
      <c r="AA46" s="30"/>
      <c r="AB46" s="30"/>
      <c r="AC46" s="30"/>
      <c r="AD46" s="30"/>
      <c r="AE46" s="30"/>
    </row>
    <row r="47" spans="1:31" s="2" customFormat="1" ht="12" customHeight="1">
      <c r="A47" s="30"/>
      <c r="B47" s="31"/>
      <c r="C47" s="25" t="s">
        <v>17</v>
      </c>
      <c r="D47" s="30"/>
      <c r="E47" s="30"/>
      <c r="F47" s="30"/>
      <c r="G47" s="30"/>
      <c r="H47" s="30"/>
      <c r="I47" s="30"/>
      <c r="J47" s="30"/>
      <c r="K47" s="30"/>
      <c r="L47" s="87"/>
      <c r="S47" s="30"/>
      <c r="T47" s="30"/>
      <c r="U47" s="30"/>
      <c r="V47" s="30"/>
      <c r="W47" s="30"/>
      <c r="X47" s="30"/>
      <c r="Y47" s="30"/>
      <c r="Z47" s="30"/>
      <c r="AA47" s="30"/>
      <c r="AB47" s="30"/>
      <c r="AC47" s="30"/>
      <c r="AD47" s="30"/>
      <c r="AE47" s="30"/>
    </row>
    <row r="48" spans="1:31" s="2" customFormat="1" ht="16.5" customHeight="1">
      <c r="A48" s="30"/>
      <c r="B48" s="31"/>
      <c r="C48" s="30"/>
      <c r="D48" s="30"/>
      <c r="E48" s="290" t="str">
        <f>E7</f>
        <v>Oprava TV v úseku Strakonice - Katovice</v>
      </c>
      <c r="F48" s="291"/>
      <c r="G48" s="291"/>
      <c r="H48" s="291"/>
      <c r="I48" s="30"/>
      <c r="J48" s="30"/>
      <c r="K48" s="30"/>
      <c r="L48" s="87"/>
      <c r="S48" s="30"/>
      <c r="T48" s="30"/>
      <c r="U48" s="30"/>
      <c r="V48" s="30"/>
      <c r="W48" s="30"/>
      <c r="X48" s="30"/>
      <c r="Y48" s="30"/>
      <c r="Z48" s="30"/>
      <c r="AA48" s="30"/>
      <c r="AB48" s="30"/>
      <c r="AC48" s="30"/>
      <c r="AD48" s="30"/>
      <c r="AE48" s="30"/>
    </row>
    <row r="49" spans="1:47" s="2" customFormat="1" ht="12" customHeight="1">
      <c r="A49" s="30"/>
      <c r="B49" s="31"/>
      <c r="C49" s="25" t="s">
        <v>86</v>
      </c>
      <c r="D49" s="30"/>
      <c r="E49" s="30"/>
      <c r="F49" s="30"/>
      <c r="G49" s="30"/>
      <c r="H49" s="30"/>
      <c r="I49" s="30"/>
      <c r="J49" s="30"/>
      <c r="K49" s="30"/>
      <c r="L49" s="87"/>
      <c r="S49" s="30"/>
      <c r="T49" s="30"/>
      <c r="U49" s="30"/>
      <c r="V49" s="30"/>
      <c r="W49" s="30"/>
      <c r="X49" s="30"/>
      <c r="Y49" s="30"/>
      <c r="Z49" s="30"/>
      <c r="AA49" s="30"/>
      <c r="AB49" s="30"/>
      <c r="AC49" s="30"/>
      <c r="AD49" s="30"/>
      <c r="AE49" s="30"/>
    </row>
    <row r="50" spans="1:47" s="2" customFormat="1" ht="16.5" customHeight="1">
      <c r="A50" s="30"/>
      <c r="B50" s="31"/>
      <c r="C50" s="30"/>
      <c r="D50" s="30"/>
      <c r="E50" s="256" t="str">
        <f>E9</f>
        <v>2021-01-07-- - 03-VON</v>
      </c>
      <c r="F50" s="289"/>
      <c r="G50" s="289"/>
      <c r="H50" s="289"/>
      <c r="I50" s="30"/>
      <c r="J50" s="30"/>
      <c r="K50" s="30"/>
      <c r="L50" s="87"/>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7"/>
      <c r="S51" s="30"/>
      <c r="T51" s="30"/>
      <c r="U51" s="30"/>
      <c r="V51" s="30"/>
      <c r="W51" s="30"/>
      <c r="X51" s="30"/>
      <c r="Y51" s="30"/>
      <c r="Z51" s="30"/>
      <c r="AA51" s="30"/>
      <c r="AB51" s="30"/>
      <c r="AC51" s="30"/>
      <c r="AD51" s="30"/>
      <c r="AE51" s="30"/>
    </row>
    <row r="52" spans="1:47" s="2" customFormat="1" ht="12" customHeight="1">
      <c r="A52" s="30"/>
      <c r="B52" s="31"/>
      <c r="C52" s="25" t="s">
        <v>21</v>
      </c>
      <c r="D52" s="30"/>
      <c r="E52" s="30"/>
      <c r="F52" s="23" t="str">
        <f>F12</f>
        <v xml:space="preserve"> </v>
      </c>
      <c r="G52" s="30"/>
      <c r="H52" s="30"/>
      <c r="I52" s="25" t="s">
        <v>23</v>
      </c>
      <c r="J52" s="48" t="str">
        <f>IF(J12="","",J12)</f>
        <v>7. 1. 2021</v>
      </c>
      <c r="K52" s="30"/>
      <c r="L52" s="87"/>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7"/>
      <c r="S53" s="30"/>
      <c r="T53" s="30"/>
      <c r="U53" s="30"/>
      <c r="V53" s="30"/>
      <c r="W53" s="30"/>
      <c r="X53" s="30"/>
      <c r="Y53" s="30"/>
      <c r="Z53" s="30"/>
      <c r="AA53" s="30"/>
      <c r="AB53" s="30"/>
      <c r="AC53" s="30"/>
      <c r="AD53" s="30"/>
      <c r="AE53" s="30"/>
    </row>
    <row r="54" spans="1:47" s="2" customFormat="1" ht="15.2" customHeight="1">
      <c r="A54" s="30"/>
      <c r="B54" s="31"/>
      <c r="C54" s="25" t="s">
        <v>25</v>
      </c>
      <c r="D54" s="30"/>
      <c r="E54" s="30"/>
      <c r="F54" s="23" t="str">
        <f>E15</f>
        <v xml:space="preserve"> </v>
      </c>
      <c r="G54" s="30"/>
      <c r="H54" s="30"/>
      <c r="I54" s="25" t="s">
        <v>30</v>
      </c>
      <c r="J54" s="28" t="str">
        <f>E21</f>
        <v xml:space="preserve"> </v>
      </c>
      <c r="K54" s="30"/>
      <c r="L54" s="87"/>
      <c r="S54" s="30"/>
      <c r="T54" s="30"/>
      <c r="U54" s="30"/>
      <c r="V54" s="30"/>
      <c r="W54" s="30"/>
      <c r="X54" s="30"/>
      <c r="Y54" s="30"/>
      <c r="Z54" s="30"/>
      <c r="AA54" s="30"/>
      <c r="AB54" s="30"/>
      <c r="AC54" s="30"/>
      <c r="AD54" s="30"/>
      <c r="AE54" s="30"/>
    </row>
    <row r="55" spans="1:47" s="2" customFormat="1" ht="15.2" customHeight="1">
      <c r="A55" s="30"/>
      <c r="B55" s="31"/>
      <c r="C55" s="25" t="s">
        <v>28</v>
      </c>
      <c r="D55" s="30"/>
      <c r="E55" s="30"/>
      <c r="F55" s="23" t="str">
        <f>IF(E18="","",E18)</f>
        <v>Vyplň údaj</v>
      </c>
      <c r="G55" s="30"/>
      <c r="H55" s="30"/>
      <c r="I55" s="25" t="s">
        <v>32</v>
      </c>
      <c r="J55" s="28" t="str">
        <f>E24</f>
        <v xml:space="preserve"> </v>
      </c>
      <c r="K55" s="30"/>
      <c r="L55" s="87"/>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7"/>
      <c r="S56" s="30"/>
      <c r="T56" s="30"/>
      <c r="U56" s="30"/>
      <c r="V56" s="30"/>
      <c r="W56" s="30"/>
      <c r="X56" s="30"/>
      <c r="Y56" s="30"/>
      <c r="Z56" s="30"/>
      <c r="AA56" s="30"/>
      <c r="AB56" s="30"/>
      <c r="AC56" s="30"/>
      <c r="AD56" s="30"/>
      <c r="AE56" s="30"/>
    </row>
    <row r="57" spans="1:47" s="2" customFormat="1" ht="29.25" customHeight="1">
      <c r="A57" s="30"/>
      <c r="B57" s="31"/>
      <c r="C57" s="101" t="s">
        <v>89</v>
      </c>
      <c r="D57" s="95"/>
      <c r="E57" s="95"/>
      <c r="F57" s="95"/>
      <c r="G57" s="95"/>
      <c r="H57" s="95"/>
      <c r="I57" s="95"/>
      <c r="J57" s="102" t="s">
        <v>90</v>
      </c>
      <c r="K57" s="95"/>
      <c r="L57" s="87"/>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7"/>
      <c r="S58" s="30"/>
      <c r="T58" s="30"/>
      <c r="U58" s="30"/>
      <c r="V58" s="30"/>
      <c r="W58" s="30"/>
      <c r="X58" s="30"/>
      <c r="Y58" s="30"/>
      <c r="Z58" s="30"/>
      <c r="AA58" s="30"/>
      <c r="AB58" s="30"/>
      <c r="AC58" s="30"/>
      <c r="AD58" s="30"/>
      <c r="AE58" s="30"/>
    </row>
    <row r="59" spans="1:47" s="2" customFormat="1" ht="22.9" customHeight="1">
      <c r="A59" s="30"/>
      <c r="B59" s="31"/>
      <c r="C59" s="103" t="s">
        <v>67</v>
      </c>
      <c r="D59" s="30"/>
      <c r="E59" s="30"/>
      <c r="F59" s="30"/>
      <c r="G59" s="30"/>
      <c r="H59" s="30"/>
      <c r="I59" s="30"/>
      <c r="J59" s="64">
        <f>J80</f>
        <v>0</v>
      </c>
      <c r="K59" s="30"/>
      <c r="L59" s="87"/>
      <c r="S59" s="30"/>
      <c r="T59" s="30"/>
      <c r="U59" s="30"/>
      <c r="V59" s="30"/>
      <c r="W59" s="30"/>
      <c r="X59" s="30"/>
      <c r="Y59" s="30"/>
      <c r="Z59" s="30"/>
      <c r="AA59" s="30"/>
      <c r="AB59" s="30"/>
      <c r="AC59" s="30"/>
      <c r="AD59" s="30"/>
      <c r="AE59" s="30"/>
      <c r="AU59" s="15" t="s">
        <v>91</v>
      </c>
    </row>
    <row r="60" spans="1:47" s="9" customFormat="1" ht="24.95" customHeight="1">
      <c r="B60" s="104"/>
      <c r="D60" s="105" t="s">
        <v>634</v>
      </c>
      <c r="E60" s="106"/>
      <c r="F60" s="106"/>
      <c r="G60" s="106"/>
      <c r="H60" s="106"/>
      <c r="I60" s="106"/>
      <c r="J60" s="107">
        <f>J81</f>
        <v>0</v>
      </c>
      <c r="L60" s="104"/>
    </row>
    <row r="61" spans="1:47" s="2" customFormat="1" ht="21.75" customHeight="1">
      <c r="A61" s="30"/>
      <c r="B61" s="31"/>
      <c r="C61" s="30"/>
      <c r="D61" s="30"/>
      <c r="E61" s="30"/>
      <c r="F61" s="30"/>
      <c r="G61" s="30"/>
      <c r="H61" s="30"/>
      <c r="I61" s="30"/>
      <c r="J61" s="30"/>
      <c r="K61" s="30"/>
      <c r="L61" s="87"/>
      <c r="S61" s="30"/>
      <c r="T61" s="30"/>
      <c r="U61" s="30"/>
      <c r="V61" s="30"/>
      <c r="W61" s="30"/>
      <c r="X61" s="30"/>
      <c r="Y61" s="30"/>
      <c r="Z61" s="30"/>
      <c r="AA61" s="30"/>
      <c r="AB61" s="30"/>
      <c r="AC61" s="30"/>
      <c r="AD61" s="30"/>
      <c r="AE61" s="30"/>
    </row>
    <row r="62" spans="1:47" s="2" customFormat="1" ht="6.95" customHeight="1">
      <c r="A62" s="30"/>
      <c r="B62" s="40"/>
      <c r="C62" s="41"/>
      <c r="D62" s="41"/>
      <c r="E62" s="41"/>
      <c r="F62" s="41"/>
      <c r="G62" s="41"/>
      <c r="H62" s="41"/>
      <c r="I62" s="41"/>
      <c r="J62" s="41"/>
      <c r="K62" s="41"/>
      <c r="L62" s="87"/>
      <c r="S62" s="30"/>
      <c r="T62" s="30"/>
      <c r="U62" s="30"/>
      <c r="V62" s="30"/>
      <c r="W62" s="30"/>
      <c r="X62" s="30"/>
      <c r="Y62" s="30"/>
      <c r="Z62" s="30"/>
      <c r="AA62" s="30"/>
      <c r="AB62" s="30"/>
      <c r="AC62" s="30"/>
      <c r="AD62" s="30"/>
      <c r="AE62" s="30"/>
    </row>
    <row r="66" spans="1:63" s="2" customFormat="1" ht="6.95" customHeight="1">
      <c r="A66" s="30"/>
      <c r="B66" s="42"/>
      <c r="C66" s="43"/>
      <c r="D66" s="43"/>
      <c r="E66" s="43"/>
      <c r="F66" s="43"/>
      <c r="G66" s="43"/>
      <c r="H66" s="43"/>
      <c r="I66" s="43"/>
      <c r="J66" s="43"/>
      <c r="K66" s="43"/>
      <c r="L66" s="87"/>
      <c r="S66" s="30"/>
      <c r="T66" s="30"/>
      <c r="U66" s="30"/>
      <c r="V66" s="30"/>
      <c r="W66" s="30"/>
      <c r="X66" s="30"/>
      <c r="Y66" s="30"/>
      <c r="Z66" s="30"/>
      <c r="AA66" s="30"/>
      <c r="AB66" s="30"/>
      <c r="AC66" s="30"/>
      <c r="AD66" s="30"/>
      <c r="AE66" s="30"/>
    </row>
    <row r="67" spans="1:63" s="2" customFormat="1" ht="24.95" customHeight="1">
      <c r="A67" s="30"/>
      <c r="B67" s="31"/>
      <c r="C67" s="19" t="s">
        <v>93</v>
      </c>
      <c r="D67" s="30"/>
      <c r="E67" s="30"/>
      <c r="F67" s="30"/>
      <c r="G67" s="30"/>
      <c r="H67" s="30"/>
      <c r="I67" s="30"/>
      <c r="J67" s="30"/>
      <c r="K67" s="30"/>
      <c r="L67" s="87"/>
      <c r="S67" s="30"/>
      <c r="T67" s="30"/>
      <c r="U67" s="30"/>
      <c r="V67" s="30"/>
      <c r="W67" s="30"/>
      <c r="X67" s="30"/>
      <c r="Y67" s="30"/>
      <c r="Z67" s="30"/>
      <c r="AA67" s="30"/>
      <c r="AB67" s="30"/>
      <c r="AC67" s="30"/>
      <c r="AD67" s="30"/>
      <c r="AE67" s="30"/>
    </row>
    <row r="68" spans="1:63" s="2" customFormat="1" ht="6.95" customHeight="1">
      <c r="A68" s="30"/>
      <c r="B68" s="31"/>
      <c r="C68" s="30"/>
      <c r="D68" s="30"/>
      <c r="E68" s="30"/>
      <c r="F68" s="30"/>
      <c r="G68" s="30"/>
      <c r="H68" s="30"/>
      <c r="I68" s="30"/>
      <c r="J68" s="30"/>
      <c r="K68" s="30"/>
      <c r="L68" s="87"/>
      <c r="S68" s="30"/>
      <c r="T68" s="30"/>
      <c r="U68" s="30"/>
      <c r="V68" s="30"/>
      <c r="W68" s="30"/>
      <c r="X68" s="30"/>
      <c r="Y68" s="30"/>
      <c r="Z68" s="30"/>
      <c r="AA68" s="30"/>
      <c r="AB68" s="30"/>
      <c r="AC68" s="30"/>
      <c r="AD68" s="30"/>
      <c r="AE68" s="30"/>
    </row>
    <row r="69" spans="1:63" s="2" customFormat="1" ht="12" customHeight="1">
      <c r="A69" s="30"/>
      <c r="B69" s="31"/>
      <c r="C69" s="25" t="s">
        <v>17</v>
      </c>
      <c r="D69" s="30"/>
      <c r="E69" s="30"/>
      <c r="F69" s="30"/>
      <c r="G69" s="30"/>
      <c r="H69" s="30"/>
      <c r="I69" s="30"/>
      <c r="J69" s="30"/>
      <c r="K69" s="30"/>
      <c r="L69" s="87"/>
      <c r="S69" s="30"/>
      <c r="T69" s="30"/>
      <c r="U69" s="30"/>
      <c r="V69" s="30"/>
      <c r="W69" s="30"/>
      <c r="X69" s="30"/>
      <c r="Y69" s="30"/>
      <c r="Z69" s="30"/>
      <c r="AA69" s="30"/>
      <c r="AB69" s="30"/>
      <c r="AC69" s="30"/>
      <c r="AD69" s="30"/>
      <c r="AE69" s="30"/>
    </row>
    <row r="70" spans="1:63" s="2" customFormat="1" ht="16.5" customHeight="1">
      <c r="A70" s="30"/>
      <c r="B70" s="31"/>
      <c r="C70" s="30"/>
      <c r="D70" s="30"/>
      <c r="E70" s="290" t="str">
        <f>E7</f>
        <v>Oprava TV v úseku Strakonice - Katovice</v>
      </c>
      <c r="F70" s="291"/>
      <c r="G70" s="291"/>
      <c r="H70" s="291"/>
      <c r="I70" s="30"/>
      <c r="J70" s="30"/>
      <c r="K70" s="30"/>
      <c r="L70" s="87"/>
      <c r="S70" s="30"/>
      <c r="T70" s="30"/>
      <c r="U70" s="30"/>
      <c r="V70" s="30"/>
      <c r="W70" s="30"/>
      <c r="X70" s="30"/>
      <c r="Y70" s="30"/>
      <c r="Z70" s="30"/>
      <c r="AA70" s="30"/>
      <c r="AB70" s="30"/>
      <c r="AC70" s="30"/>
      <c r="AD70" s="30"/>
      <c r="AE70" s="30"/>
    </row>
    <row r="71" spans="1:63" s="2" customFormat="1" ht="12" customHeight="1">
      <c r="A71" s="30"/>
      <c r="B71" s="31"/>
      <c r="C71" s="25" t="s">
        <v>86</v>
      </c>
      <c r="D71" s="30"/>
      <c r="E71" s="30"/>
      <c r="F71" s="30"/>
      <c r="G71" s="30"/>
      <c r="H71" s="30"/>
      <c r="I71" s="30"/>
      <c r="J71" s="30"/>
      <c r="K71" s="30"/>
      <c r="L71" s="87"/>
      <c r="S71" s="30"/>
      <c r="T71" s="30"/>
      <c r="U71" s="30"/>
      <c r="V71" s="30"/>
      <c r="W71" s="30"/>
      <c r="X71" s="30"/>
      <c r="Y71" s="30"/>
      <c r="Z71" s="30"/>
      <c r="AA71" s="30"/>
      <c r="AB71" s="30"/>
      <c r="AC71" s="30"/>
      <c r="AD71" s="30"/>
      <c r="AE71" s="30"/>
    </row>
    <row r="72" spans="1:63" s="2" customFormat="1" ht="16.5" customHeight="1">
      <c r="A72" s="30"/>
      <c r="B72" s="31"/>
      <c r="C72" s="30"/>
      <c r="D72" s="30"/>
      <c r="E72" s="256" t="str">
        <f>E9</f>
        <v>2021-01-07-- - 03-VON</v>
      </c>
      <c r="F72" s="289"/>
      <c r="G72" s="289"/>
      <c r="H72" s="289"/>
      <c r="I72" s="30"/>
      <c r="J72" s="30"/>
      <c r="K72" s="30"/>
      <c r="L72" s="87"/>
      <c r="S72" s="30"/>
      <c r="T72" s="30"/>
      <c r="U72" s="30"/>
      <c r="V72" s="30"/>
      <c r="W72" s="30"/>
      <c r="X72" s="30"/>
      <c r="Y72" s="30"/>
      <c r="Z72" s="30"/>
      <c r="AA72" s="30"/>
      <c r="AB72" s="30"/>
      <c r="AC72" s="30"/>
      <c r="AD72" s="30"/>
      <c r="AE72" s="30"/>
    </row>
    <row r="73" spans="1:63" s="2" customFormat="1" ht="6.95" customHeight="1">
      <c r="A73" s="30"/>
      <c r="B73" s="31"/>
      <c r="C73" s="30"/>
      <c r="D73" s="30"/>
      <c r="E73" s="30"/>
      <c r="F73" s="30"/>
      <c r="G73" s="30"/>
      <c r="H73" s="30"/>
      <c r="I73" s="30"/>
      <c r="J73" s="30"/>
      <c r="K73" s="30"/>
      <c r="L73" s="87"/>
      <c r="S73" s="30"/>
      <c r="T73" s="30"/>
      <c r="U73" s="30"/>
      <c r="V73" s="30"/>
      <c r="W73" s="30"/>
      <c r="X73" s="30"/>
      <c r="Y73" s="30"/>
      <c r="Z73" s="30"/>
      <c r="AA73" s="30"/>
      <c r="AB73" s="30"/>
      <c r="AC73" s="30"/>
      <c r="AD73" s="30"/>
      <c r="AE73" s="30"/>
    </row>
    <row r="74" spans="1:63" s="2" customFormat="1" ht="12" customHeight="1">
      <c r="A74" s="30"/>
      <c r="B74" s="31"/>
      <c r="C74" s="25" t="s">
        <v>21</v>
      </c>
      <c r="D74" s="30"/>
      <c r="E74" s="30"/>
      <c r="F74" s="23" t="str">
        <f>F12</f>
        <v xml:space="preserve"> </v>
      </c>
      <c r="G74" s="30"/>
      <c r="H74" s="30"/>
      <c r="I74" s="25" t="s">
        <v>23</v>
      </c>
      <c r="J74" s="48" t="str">
        <f>IF(J12="","",J12)</f>
        <v>7. 1. 2021</v>
      </c>
      <c r="K74" s="30"/>
      <c r="L74" s="87"/>
      <c r="S74" s="30"/>
      <c r="T74" s="30"/>
      <c r="U74" s="30"/>
      <c r="V74" s="30"/>
      <c r="W74" s="30"/>
      <c r="X74" s="30"/>
      <c r="Y74" s="30"/>
      <c r="Z74" s="30"/>
      <c r="AA74" s="30"/>
      <c r="AB74" s="30"/>
      <c r="AC74" s="30"/>
      <c r="AD74" s="30"/>
      <c r="AE74" s="30"/>
    </row>
    <row r="75" spans="1:63" s="2" customFormat="1" ht="6.95" customHeight="1">
      <c r="A75" s="30"/>
      <c r="B75" s="31"/>
      <c r="C75" s="30"/>
      <c r="D75" s="30"/>
      <c r="E75" s="30"/>
      <c r="F75" s="30"/>
      <c r="G75" s="30"/>
      <c r="H75" s="30"/>
      <c r="I75" s="30"/>
      <c r="J75" s="30"/>
      <c r="K75" s="30"/>
      <c r="L75" s="87"/>
      <c r="S75" s="30"/>
      <c r="T75" s="30"/>
      <c r="U75" s="30"/>
      <c r="V75" s="30"/>
      <c r="W75" s="30"/>
      <c r="X75" s="30"/>
      <c r="Y75" s="30"/>
      <c r="Z75" s="30"/>
      <c r="AA75" s="30"/>
      <c r="AB75" s="30"/>
      <c r="AC75" s="30"/>
      <c r="AD75" s="30"/>
      <c r="AE75" s="30"/>
    </row>
    <row r="76" spans="1:63" s="2" customFormat="1" ht="15.2" customHeight="1">
      <c r="A76" s="30"/>
      <c r="B76" s="31"/>
      <c r="C76" s="25" t="s">
        <v>25</v>
      </c>
      <c r="D76" s="30"/>
      <c r="E76" s="30"/>
      <c r="F76" s="23" t="str">
        <f>E15</f>
        <v xml:space="preserve"> </v>
      </c>
      <c r="G76" s="30"/>
      <c r="H76" s="30"/>
      <c r="I76" s="25" t="s">
        <v>30</v>
      </c>
      <c r="J76" s="28" t="str">
        <f>E21</f>
        <v xml:space="preserve"> </v>
      </c>
      <c r="K76" s="30"/>
      <c r="L76" s="87"/>
      <c r="S76" s="30"/>
      <c r="T76" s="30"/>
      <c r="U76" s="30"/>
      <c r="V76" s="30"/>
      <c r="W76" s="30"/>
      <c r="X76" s="30"/>
      <c r="Y76" s="30"/>
      <c r="Z76" s="30"/>
      <c r="AA76" s="30"/>
      <c r="AB76" s="30"/>
      <c r="AC76" s="30"/>
      <c r="AD76" s="30"/>
      <c r="AE76" s="30"/>
    </row>
    <row r="77" spans="1:63" s="2" customFormat="1" ht="15.2" customHeight="1">
      <c r="A77" s="30"/>
      <c r="B77" s="31"/>
      <c r="C77" s="25" t="s">
        <v>28</v>
      </c>
      <c r="D77" s="30"/>
      <c r="E77" s="30"/>
      <c r="F77" s="23" t="str">
        <f>IF(E18="","",E18)</f>
        <v>Vyplň údaj</v>
      </c>
      <c r="G77" s="30"/>
      <c r="H77" s="30"/>
      <c r="I77" s="25" t="s">
        <v>32</v>
      </c>
      <c r="J77" s="28" t="str">
        <f>E24</f>
        <v xml:space="preserve"> </v>
      </c>
      <c r="K77" s="30"/>
      <c r="L77" s="87"/>
      <c r="S77" s="30"/>
      <c r="T77" s="30"/>
      <c r="U77" s="30"/>
      <c r="V77" s="30"/>
      <c r="W77" s="30"/>
      <c r="X77" s="30"/>
      <c r="Y77" s="30"/>
      <c r="Z77" s="30"/>
      <c r="AA77" s="30"/>
      <c r="AB77" s="30"/>
      <c r="AC77" s="30"/>
      <c r="AD77" s="30"/>
      <c r="AE77" s="30"/>
    </row>
    <row r="78" spans="1:63" s="2" customFormat="1" ht="10.35" customHeight="1">
      <c r="A78" s="30"/>
      <c r="B78" s="31"/>
      <c r="C78" s="30"/>
      <c r="D78" s="30"/>
      <c r="E78" s="30"/>
      <c r="F78" s="30"/>
      <c r="G78" s="30"/>
      <c r="H78" s="30"/>
      <c r="I78" s="30"/>
      <c r="J78" s="30"/>
      <c r="K78" s="30"/>
      <c r="L78" s="87"/>
      <c r="S78" s="30"/>
      <c r="T78" s="30"/>
      <c r="U78" s="30"/>
      <c r="V78" s="30"/>
      <c r="W78" s="30"/>
      <c r="X78" s="30"/>
      <c r="Y78" s="30"/>
      <c r="Z78" s="30"/>
      <c r="AA78" s="30"/>
      <c r="AB78" s="30"/>
      <c r="AC78" s="30"/>
      <c r="AD78" s="30"/>
      <c r="AE78" s="30"/>
    </row>
    <row r="79" spans="1:63" s="10" customFormat="1" ht="29.25" customHeight="1">
      <c r="A79" s="108"/>
      <c r="B79" s="109"/>
      <c r="C79" s="110" t="s">
        <v>94</v>
      </c>
      <c r="D79" s="111" t="s">
        <v>54</v>
      </c>
      <c r="E79" s="111" t="s">
        <v>50</v>
      </c>
      <c r="F79" s="111" t="s">
        <v>51</v>
      </c>
      <c r="G79" s="111" t="s">
        <v>95</v>
      </c>
      <c r="H79" s="111" t="s">
        <v>96</v>
      </c>
      <c r="I79" s="111" t="s">
        <v>97</v>
      </c>
      <c r="J79" s="111" t="s">
        <v>90</v>
      </c>
      <c r="K79" s="112" t="s">
        <v>98</v>
      </c>
      <c r="L79" s="113"/>
      <c r="M79" s="55" t="s">
        <v>3</v>
      </c>
      <c r="N79" s="56" t="s">
        <v>39</v>
      </c>
      <c r="O79" s="56" t="s">
        <v>99</v>
      </c>
      <c r="P79" s="56" t="s">
        <v>100</v>
      </c>
      <c r="Q79" s="56" t="s">
        <v>101</v>
      </c>
      <c r="R79" s="56" t="s">
        <v>102</v>
      </c>
      <c r="S79" s="56" t="s">
        <v>103</v>
      </c>
      <c r="T79" s="57" t="s">
        <v>104</v>
      </c>
      <c r="U79" s="108"/>
      <c r="V79" s="108"/>
      <c r="W79" s="108"/>
      <c r="X79" s="108"/>
      <c r="Y79" s="108"/>
      <c r="Z79" s="108"/>
      <c r="AA79" s="108"/>
      <c r="AB79" s="108"/>
      <c r="AC79" s="108"/>
      <c r="AD79" s="108"/>
      <c r="AE79" s="108"/>
    </row>
    <row r="80" spans="1:63" s="2" customFormat="1" ht="22.9" customHeight="1">
      <c r="A80" s="30"/>
      <c r="B80" s="31"/>
      <c r="C80" s="62" t="s">
        <v>105</v>
      </c>
      <c r="D80" s="30"/>
      <c r="E80" s="30"/>
      <c r="F80" s="30"/>
      <c r="G80" s="30"/>
      <c r="H80" s="30"/>
      <c r="I80" s="30"/>
      <c r="J80" s="114">
        <f>BK80</f>
        <v>0</v>
      </c>
      <c r="K80" s="30"/>
      <c r="L80" s="31"/>
      <c r="M80" s="58"/>
      <c r="N80" s="49"/>
      <c r="O80" s="59"/>
      <c r="P80" s="115">
        <f>P81</f>
        <v>0</v>
      </c>
      <c r="Q80" s="59"/>
      <c r="R80" s="115">
        <f>R81</f>
        <v>0</v>
      </c>
      <c r="S80" s="59"/>
      <c r="T80" s="116">
        <f>T81</f>
        <v>0</v>
      </c>
      <c r="U80" s="30"/>
      <c r="V80" s="30"/>
      <c r="W80" s="30"/>
      <c r="X80" s="30"/>
      <c r="Y80" s="30"/>
      <c r="Z80" s="30"/>
      <c r="AA80" s="30"/>
      <c r="AB80" s="30"/>
      <c r="AC80" s="30"/>
      <c r="AD80" s="30"/>
      <c r="AE80" s="30"/>
      <c r="AT80" s="15" t="s">
        <v>68</v>
      </c>
      <c r="AU80" s="15" t="s">
        <v>91</v>
      </c>
      <c r="BK80" s="117">
        <f>BK81</f>
        <v>0</v>
      </c>
    </row>
    <row r="81" spans="1:65" s="11" customFormat="1" ht="25.9" customHeight="1">
      <c r="B81" s="118"/>
      <c r="D81" s="119" t="s">
        <v>68</v>
      </c>
      <c r="E81" s="120" t="s">
        <v>635</v>
      </c>
      <c r="F81" s="120" t="s">
        <v>636</v>
      </c>
      <c r="I81" s="121"/>
      <c r="J81" s="122">
        <f>BK81</f>
        <v>0</v>
      </c>
      <c r="L81" s="118"/>
      <c r="M81" s="123"/>
      <c r="N81" s="124"/>
      <c r="O81" s="124"/>
      <c r="P81" s="125">
        <f>SUM(P82:P91)</f>
        <v>0</v>
      </c>
      <c r="Q81" s="124"/>
      <c r="R81" s="125">
        <f>SUM(R82:R91)</f>
        <v>0</v>
      </c>
      <c r="S81" s="124"/>
      <c r="T81" s="126">
        <f>SUM(T82:T91)</f>
        <v>0</v>
      </c>
      <c r="AR81" s="119" t="s">
        <v>135</v>
      </c>
      <c r="AT81" s="127" t="s">
        <v>68</v>
      </c>
      <c r="AU81" s="127" t="s">
        <v>69</v>
      </c>
      <c r="AY81" s="119" t="s">
        <v>109</v>
      </c>
      <c r="BK81" s="128">
        <f>SUM(BK82:BK91)</f>
        <v>0</v>
      </c>
    </row>
    <row r="82" spans="1:65" s="2" customFormat="1" ht="16.5" customHeight="1">
      <c r="A82" s="30"/>
      <c r="B82" s="129"/>
      <c r="C82" s="130" t="s">
        <v>76</v>
      </c>
      <c r="D82" s="130" t="s">
        <v>110</v>
      </c>
      <c r="E82" s="131" t="s">
        <v>637</v>
      </c>
      <c r="F82" s="132" t="s">
        <v>638</v>
      </c>
      <c r="G82" s="133" t="s">
        <v>639</v>
      </c>
      <c r="H82" s="169"/>
      <c r="I82" s="135"/>
      <c r="J82" s="136">
        <f t="shared" ref="J82:J91" si="0">ROUND(I82*H82,2)</f>
        <v>0</v>
      </c>
      <c r="K82" s="132" t="s">
        <v>114</v>
      </c>
      <c r="L82" s="31"/>
      <c r="M82" s="137" t="s">
        <v>3</v>
      </c>
      <c r="N82" s="138" t="s">
        <v>40</v>
      </c>
      <c r="O82" s="51"/>
      <c r="P82" s="139">
        <f t="shared" ref="P82:P91" si="1">O82*H82</f>
        <v>0</v>
      </c>
      <c r="Q82" s="139">
        <v>0</v>
      </c>
      <c r="R82" s="139">
        <f t="shared" ref="R82:R91" si="2">Q82*H82</f>
        <v>0</v>
      </c>
      <c r="S82" s="139">
        <v>0</v>
      </c>
      <c r="T82" s="140">
        <f t="shared" ref="T82:T91" si="3">S82*H82</f>
        <v>0</v>
      </c>
      <c r="U82" s="30"/>
      <c r="V82" s="30"/>
      <c r="W82" s="30"/>
      <c r="X82" s="30"/>
      <c r="Y82" s="30"/>
      <c r="Z82" s="30"/>
      <c r="AA82" s="30"/>
      <c r="AB82" s="30"/>
      <c r="AC82" s="30"/>
      <c r="AD82" s="30"/>
      <c r="AE82" s="30"/>
      <c r="AR82" s="141" t="s">
        <v>108</v>
      </c>
      <c r="AT82" s="141" t="s">
        <v>110</v>
      </c>
      <c r="AU82" s="141" t="s">
        <v>76</v>
      </c>
      <c r="AY82" s="15" t="s">
        <v>109</v>
      </c>
      <c r="BE82" s="142">
        <f t="shared" ref="BE82:BE91" si="4">IF(N82="základní",J82,0)</f>
        <v>0</v>
      </c>
      <c r="BF82" s="142">
        <f t="shared" ref="BF82:BF91" si="5">IF(N82="snížená",J82,0)</f>
        <v>0</v>
      </c>
      <c r="BG82" s="142">
        <f t="shared" ref="BG82:BG91" si="6">IF(N82="zákl. přenesená",J82,0)</f>
        <v>0</v>
      </c>
      <c r="BH82" s="142">
        <f t="shared" ref="BH82:BH91" si="7">IF(N82="sníž. přenesená",J82,0)</f>
        <v>0</v>
      </c>
      <c r="BI82" s="142">
        <f t="shared" ref="BI82:BI91" si="8">IF(N82="nulová",J82,0)</f>
        <v>0</v>
      </c>
      <c r="BJ82" s="15" t="s">
        <v>76</v>
      </c>
      <c r="BK82" s="142">
        <f t="shared" ref="BK82:BK91" si="9">ROUND(I82*H82,2)</f>
        <v>0</v>
      </c>
      <c r="BL82" s="15" t="s">
        <v>108</v>
      </c>
      <c r="BM82" s="141" t="s">
        <v>640</v>
      </c>
    </row>
    <row r="83" spans="1:65" s="2" customFormat="1" ht="16.5" customHeight="1">
      <c r="A83" s="30"/>
      <c r="B83" s="129"/>
      <c r="C83" s="130" t="s">
        <v>78</v>
      </c>
      <c r="D83" s="130" t="s">
        <v>110</v>
      </c>
      <c r="E83" s="131" t="s">
        <v>641</v>
      </c>
      <c r="F83" s="132" t="s">
        <v>642</v>
      </c>
      <c r="G83" s="133" t="s">
        <v>639</v>
      </c>
      <c r="H83" s="169"/>
      <c r="I83" s="135"/>
      <c r="J83" s="136">
        <f t="shared" si="0"/>
        <v>0</v>
      </c>
      <c r="K83" s="132" t="s">
        <v>114</v>
      </c>
      <c r="L83" s="31"/>
      <c r="M83" s="137" t="s">
        <v>3</v>
      </c>
      <c r="N83" s="138" t="s">
        <v>40</v>
      </c>
      <c r="O83" s="51"/>
      <c r="P83" s="139">
        <f t="shared" si="1"/>
        <v>0</v>
      </c>
      <c r="Q83" s="139">
        <v>0</v>
      </c>
      <c r="R83" s="139">
        <f t="shared" si="2"/>
        <v>0</v>
      </c>
      <c r="S83" s="139">
        <v>0</v>
      </c>
      <c r="T83" s="140">
        <f t="shared" si="3"/>
        <v>0</v>
      </c>
      <c r="U83" s="30"/>
      <c r="V83" s="30"/>
      <c r="W83" s="30"/>
      <c r="X83" s="30"/>
      <c r="Y83" s="30"/>
      <c r="Z83" s="30"/>
      <c r="AA83" s="30"/>
      <c r="AB83" s="30"/>
      <c r="AC83" s="30"/>
      <c r="AD83" s="30"/>
      <c r="AE83" s="30"/>
      <c r="AR83" s="141" t="s">
        <v>108</v>
      </c>
      <c r="AT83" s="141" t="s">
        <v>110</v>
      </c>
      <c r="AU83" s="141" t="s">
        <v>76</v>
      </c>
      <c r="AY83" s="15" t="s">
        <v>109</v>
      </c>
      <c r="BE83" s="142">
        <f t="shared" si="4"/>
        <v>0</v>
      </c>
      <c r="BF83" s="142">
        <f t="shared" si="5"/>
        <v>0</v>
      </c>
      <c r="BG83" s="142">
        <f t="shared" si="6"/>
        <v>0</v>
      </c>
      <c r="BH83" s="142">
        <f t="shared" si="7"/>
        <v>0</v>
      </c>
      <c r="BI83" s="142">
        <f t="shared" si="8"/>
        <v>0</v>
      </c>
      <c r="BJ83" s="15" t="s">
        <v>76</v>
      </c>
      <c r="BK83" s="142">
        <f t="shared" si="9"/>
        <v>0</v>
      </c>
      <c r="BL83" s="15" t="s">
        <v>108</v>
      </c>
      <c r="BM83" s="141" t="s">
        <v>643</v>
      </c>
    </row>
    <row r="84" spans="1:65" s="2" customFormat="1" ht="36">
      <c r="A84" s="30"/>
      <c r="B84" s="129"/>
      <c r="C84" s="130" t="s">
        <v>117</v>
      </c>
      <c r="D84" s="130" t="s">
        <v>110</v>
      </c>
      <c r="E84" s="131" t="s">
        <v>644</v>
      </c>
      <c r="F84" s="132" t="s">
        <v>645</v>
      </c>
      <c r="G84" s="133" t="s">
        <v>639</v>
      </c>
      <c r="H84" s="169"/>
      <c r="I84" s="135"/>
      <c r="J84" s="136">
        <f t="shared" si="0"/>
        <v>0</v>
      </c>
      <c r="K84" s="132" t="s">
        <v>114</v>
      </c>
      <c r="L84" s="31"/>
      <c r="M84" s="137" t="s">
        <v>3</v>
      </c>
      <c r="N84" s="138" t="s">
        <v>40</v>
      </c>
      <c r="O84" s="51"/>
      <c r="P84" s="139">
        <f t="shared" si="1"/>
        <v>0</v>
      </c>
      <c r="Q84" s="139">
        <v>0</v>
      </c>
      <c r="R84" s="139">
        <f t="shared" si="2"/>
        <v>0</v>
      </c>
      <c r="S84" s="139">
        <v>0</v>
      </c>
      <c r="T84" s="140">
        <f t="shared" si="3"/>
        <v>0</v>
      </c>
      <c r="U84" s="30"/>
      <c r="V84" s="30"/>
      <c r="W84" s="30"/>
      <c r="X84" s="30"/>
      <c r="Y84" s="30"/>
      <c r="Z84" s="30"/>
      <c r="AA84" s="30"/>
      <c r="AB84" s="30"/>
      <c r="AC84" s="30"/>
      <c r="AD84" s="30"/>
      <c r="AE84" s="30"/>
      <c r="AR84" s="141" t="s">
        <v>108</v>
      </c>
      <c r="AT84" s="141" t="s">
        <v>110</v>
      </c>
      <c r="AU84" s="141" t="s">
        <v>76</v>
      </c>
      <c r="AY84" s="15" t="s">
        <v>109</v>
      </c>
      <c r="BE84" s="142">
        <f t="shared" si="4"/>
        <v>0</v>
      </c>
      <c r="BF84" s="142">
        <f t="shared" si="5"/>
        <v>0</v>
      </c>
      <c r="BG84" s="142">
        <f t="shared" si="6"/>
        <v>0</v>
      </c>
      <c r="BH84" s="142">
        <f t="shared" si="7"/>
        <v>0</v>
      </c>
      <c r="BI84" s="142">
        <f t="shared" si="8"/>
        <v>0</v>
      </c>
      <c r="BJ84" s="15" t="s">
        <v>76</v>
      </c>
      <c r="BK84" s="142">
        <f t="shared" si="9"/>
        <v>0</v>
      </c>
      <c r="BL84" s="15" t="s">
        <v>108</v>
      </c>
      <c r="BM84" s="141" t="s">
        <v>646</v>
      </c>
    </row>
    <row r="85" spans="1:65" s="2" customFormat="1" ht="44.25" customHeight="1">
      <c r="A85" s="30"/>
      <c r="B85" s="129"/>
      <c r="C85" s="130" t="s">
        <v>158</v>
      </c>
      <c r="D85" s="130" t="s">
        <v>110</v>
      </c>
      <c r="E85" s="131" t="s">
        <v>647</v>
      </c>
      <c r="F85" s="132" t="s">
        <v>648</v>
      </c>
      <c r="G85" s="133" t="s">
        <v>639</v>
      </c>
      <c r="H85" s="169"/>
      <c r="I85" s="135"/>
      <c r="J85" s="136">
        <f t="shared" si="0"/>
        <v>0</v>
      </c>
      <c r="K85" s="132" t="s">
        <v>114</v>
      </c>
      <c r="L85" s="31"/>
      <c r="M85" s="137" t="s">
        <v>3</v>
      </c>
      <c r="N85" s="138" t="s">
        <v>40</v>
      </c>
      <c r="O85" s="51"/>
      <c r="P85" s="139">
        <f t="shared" si="1"/>
        <v>0</v>
      </c>
      <c r="Q85" s="139">
        <v>0</v>
      </c>
      <c r="R85" s="139">
        <f t="shared" si="2"/>
        <v>0</v>
      </c>
      <c r="S85" s="139">
        <v>0</v>
      </c>
      <c r="T85" s="140">
        <f t="shared" si="3"/>
        <v>0</v>
      </c>
      <c r="U85" s="30"/>
      <c r="V85" s="30"/>
      <c r="W85" s="30"/>
      <c r="X85" s="30"/>
      <c r="Y85" s="30"/>
      <c r="Z85" s="30"/>
      <c r="AA85" s="30"/>
      <c r="AB85" s="30"/>
      <c r="AC85" s="30"/>
      <c r="AD85" s="30"/>
      <c r="AE85" s="30"/>
      <c r="AR85" s="141" t="s">
        <v>108</v>
      </c>
      <c r="AT85" s="141" t="s">
        <v>110</v>
      </c>
      <c r="AU85" s="141" t="s">
        <v>76</v>
      </c>
      <c r="AY85" s="15" t="s">
        <v>109</v>
      </c>
      <c r="BE85" s="142">
        <f t="shared" si="4"/>
        <v>0</v>
      </c>
      <c r="BF85" s="142">
        <f t="shared" si="5"/>
        <v>0</v>
      </c>
      <c r="BG85" s="142">
        <f t="shared" si="6"/>
        <v>0</v>
      </c>
      <c r="BH85" s="142">
        <f t="shared" si="7"/>
        <v>0</v>
      </c>
      <c r="BI85" s="142">
        <f t="shared" si="8"/>
        <v>0</v>
      </c>
      <c r="BJ85" s="15" t="s">
        <v>76</v>
      </c>
      <c r="BK85" s="142">
        <f t="shared" si="9"/>
        <v>0</v>
      </c>
      <c r="BL85" s="15" t="s">
        <v>108</v>
      </c>
      <c r="BM85" s="141" t="s">
        <v>649</v>
      </c>
    </row>
    <row r="86" spans="1:65" s="2" customFormat="1" ht="48">
      <c r="A86" s="30"/>
      <c r="B86" s="129"/>
      <c r="C86" s="130" t="s">
        <v>108</v>
      </c>
      <c r="D86" s="130" t="s">
        <v>110</v>
      </c>
      <c r="E86" s="131" t="s">
        <v>650</v>
      </c>
      <c r="F86" s="132" t="s">
        <v>651</v>
      </c>
      <c r="G86" s="133" t="s">
        <v>639</v>
      </c>
      <c r="H86" s="169"/>
      <c r="I86" s="135"/>
      <c r="J86" s="136">
        <f t="shared" si="0"/>
        <v>0</v>
      </c>
      <c r="K86" s="132" t="s">
        <v>114</v>
      </c>
      <c r="L86" s="31"/>
      <c r="M86" s="137" t="s">
        <v>3</v>
      </c>
      <c r="N86" s="138" t="s">
        <v>40</v>
      </c>
      <c r="O86" s="51"/>
      <c r="P86" s="139">
        <f t="shared" si="1"/>
        <v>0</v>
      </c>
      <c r="Q86" s="139">
        <v>0</v>
      </c>
      <c r="R86" s="139">
        <f t="shared" si="2"/>
        <v>0</v>
      </c>
      <c r="S86" s="139">
        <v>0</v>
      </c>
      <c r="T86" s="140">
        <f t="shared" si="3"/>
        <v>0</v>
      </c>
      <c r="U86" s="30"/>
      <c r="V86" s="30"/>
      <c r="W86" s="30"/>
      <c r="X86" s="30"/>
      <c r="Y86" s="30"/>
      <c r="Z86" s="30"/>
      <c r="AA86" s="30"/>
      <c r="AB86" s="30"/>
      <c r="AC86" s="30"/>
      <c r="AD86" s="30"/>
      <c r="AE86" s="30"/>
      <c r="AR86" s="141" t="s">
        <v>108</v>
      </c>
      <c r="AT86" s="141" t="s">
        <v>110</v>
      </c>
      <c r="AU86" s="141" t="s">
        <v>76</v>
      </c>
      <c r="AY86" s="15" t="s">
        <v>109</v>
      </c>
      <c r="BE86" s="142">
        <f t="shared" si="4"/>
        <v>0</v>
      </c>
      <c r="BF86" s="142">
        <f t="shared" si="5"/>
        <v>0</v>
      </c>
      <c r="BG86" s="142">
        <f t="shared" si="6"/>
        <v>0</v>
      </c>
      <c r="BH86" s="142">
        <f t="shared" si="7"/>
        <v>0</v>
      </c>
      <c r="BI86" s="142">
        <f t="shared" si="8"/>
        <v>0</v>
      </c>
      <c r="BJ86" s="15" t="s">
        <v>76</v>
      </c>
      <c r="BK86" s="142">
        <f t="shared" si="9"/>
        <v>0</v>
      </c>
      <c r="BL86" s="15" t="s">
        <v>108</v>
      </c>
      <c r="BM86" s="141" t="s">
        <v>652</v>
      </c>
    </row>
    <row r="87" spans="1:65" s="2" customFormat="1" ht="16.5" customHeight="1">
      <c r="A87" s="30"/>
      <c r="B87" s="129"/>
      <c r="C87" s="130" t="s">
        <v>135</v>
      </c>
      <c r="D87" s="130" t="s">
        <v>110</v>
      </c>
      <c r="E87" s="131" t="s">
        <v>653</v>
      </c>
      <c r="F87" s="132" t="s">
        <v>654</v>
      </c>
      <c r="G87" s="133" t="s">
        <v>639</v>
      </c>
      <c r="H87" s="169"/>
      <c r="I87" s="135"/>
      <c r="J87" s="136">
        <f t="shared" si="0"/>
        <v>0</v>
      </c>
      <c r="K87" s="132" t="s">
        <v>114</v>
      </c>
      <c r="L87" s="31"/>
      <c r="M87" s="137" t="s">
        <v>3</v>
      </c>
      <c r="N87" s="138" t="s">
        <v>40</v>
      </c>
      <c r="O87" s="51"/>
      <c r="P87" s="139">
        <f t="shared" si="1"/>
        <v>0</v>
      </c>
      <c r="Q87" s="139">
        <v>0</v>
      </c>
      <c r="R87" s="139">
        <f t="shared" si="2"/>
        <v>0</v>
      </c>
      <c r="S87" s="139">
        <v>0</v>
      </c>
      <c r="T87" s="140">
        <f t="shared" si="3"/>
        <v>0</v>
      </c>
      <c r="U87" s="30"/>
      <c r="V87" s="30"/>
      <c r="W87" s="30"/>
      <c r="X87" s="30"/>
      <c r="Y87" s="30"/>
      <c r="Z87" s="30"/>
      <c r="AA87" s="30"/>
      <c r="AB87" s="30"/>
      <c r="AC87" s="30"/>
      <c r="AD87" s="30"/>
      <c r="AE87" s="30"/>
      <c r="AR87" s="141" t="s">
        <v>108</v>
      </c>
      <c r="AT87" s="141" t="s">
        <v>110</v>
      </c>
      <c r="AU87" s="141" t="s">
        <v>76</v>
      </c>
      <c r="AY87" s="15" t="s">
        <v>109</v>
      </c>
      <c r="BE87" s="142">
        <f t="shared" si="4"/>
        <v>0</v>
      </c>
      <c r="BF87" s="142">
        <f t="shared" si="5"/>
        <v>0</v>
      </c>
      <c r="BG87" s="142">
        <f t="shared" si="6"/>
        <v>0</v>
      </c>
      <c r="BH87" s="142">
        <f t="shared" si="7"/>
        <v>0</v>
      </c>
      <c r="BI87" s="142">
        <f t="shared" si="8"/>
        <v>0</v>
      </c>
      <c r="BJ87" s="15" t="s">
        <v>76</v>
      </c>
      <c r="BK87" s="142">
        <f t="shared" si="9"/>
        <v>0</v>
      </c>
      <c r="BL87" s="15" t="s">
        <v>108</v>
      </c>
      <c r="BM87" s="141" t="s">
        <v>655</v>
      </c>
    </row>
    <row r="88" spans="1:65" s="2" customFormat="1" ht="16.5" customHeight="1">
      <c r="A88" s="30"/>
      <c r="B88" s="129"/>
      <c r="C88" s="130" t="s">
        <v>127</v>
      </c>
      <c r="D88" s="130" t="s">
        <v>110</v>
      </c>
      <c r="E88" s="131" t="s">
        <v>656</v>
      </c>
      <c r="F88" s="132" t="s">
        <v>657</v>
      </c>
      <c r="G88" s="133" t="s">
        <v>639</v>
      </c>
      <c r="H88" s="169"/>
      <c r="I88" s="135"/>
      <c r="J88" s="136">
        <f t="shared" si="0"/>
        <v>0</v>
      </c>
      <c r="K88" s="132" t="s">
        <v>114</v>
      </c>
      <c r="L88" s="31"/>
      <c r="M88" s="137" t="s">
        <v>3</v>
      </c>
      <c r="N88" s="138" t="s">
        <v>40</v>
      </c>
      <c r="O88" s="51"/>
      <c r="P88" s="139">
        <f t="shared" si="1"/>
        <v>0</v>
      </c>
      <c r="Q88" s="139">
        <v>0</v>
      </c>
      <c r="R88" s="139">
        <f t="shared" si="2"/>
        <v>0</v>
      </c>
      <c r="S88" s="139">
        <v>0</v>
      </c>
      <c r="T88" s="140">
        <f t="shared" si="3"/>
        <v>0</v>
      </c>
      <c r="U88" s="30"/>
      <c r="V88" s="30"/>
      <c r="W88" s="30"/>
      <c r="X88" s="30"/>
      <c r="Y88" s="30"/>
      <c r="Z88" s="30"/>
      <c r="AA88" s="30"/>
      <c r="AB88" s="30"/>
      <c r="AC88" s="30"/>
      <c r="AD88" s="30"/>
      <c r="AE88" s="30"/>
      <c r="AR88" s="141" t="s">
        <v>108</v>
      </c>
      <c r="AT88" s="141" t="s">
        <v>110</v>
      </c>
      <c r="AU88" s="141" t="s">
        <v>76</v>
      </c>
      <c r="AY88" s="15" t="s">
        <v>109</v>
      </c>
      <c r="BE88" s="142">
        <f t="shared" si="4"/>
        <v>0</v>
      </c>
      <c r="BF88" s="142">
        <f t="shared" si="5"/>
        <v>0</v>
      </c>
      <c r="BG88" s="142">
        <f t="shared" si="6"/>
        <v>0</v>
      </c>
      <c r="BH88" s="142">
        <f t="shared" si="7"/>
        <v>0</v>
      </c>
      <c r="BI88" s="142">
        <f t="shared" si="8"/>
        <v>0</v>
      </c>
      <c r="BJ88" s="15" t="s">
        <v>76</v>
      </c>
      <c r="BK88" s="142">
        <f t="shared" si="9"/>
        <v>0</v>
      </c>
      <c r="BL88" s="15" t="s">
        <v>108</v>
      </c>
      <c r="BM88" s="141" t="s">
        <v>658</v>
      </c>
    </row>
    <row r="89" spans="1:65" s="2" customFormat="1" ht="36">
      <c r="A89" s="30"/>
      <c r="B89" s="129"/>
      <c r="C89" s="130" t="s">
        <v>131</v>
      </c>
      <c r="D89" s="130" t="s">
        <v>110</v>
      </c>
      <c r="E89" s="131" t="s">
        <v>659</v>
      </c>
      <c r="F89" s="132" t="s">
        <v>660</v>
      </c>
      <c r="G89" s="133" t="s">
        <v>639</v>
      </c>
      <c r="H89" s="169"/>
      <c r="I89" s="135"/>
      <c r="J89" s="136">
        <f t="shared" si="0"/>
        <v>0</v>
      </c>
      <c r="K89" s="132" t="s">
        <v>114</v>
      </c>
      <c r="L89" s="31"/>
      <c r="M89" s="137" t="s">
        <v>3</v>
      </c>
      <c r="N89" s="138" t="s">
        <v>40</v>
      </c>
      <c r="O89" s="51"/>
      <c r="P89" s="139">
        <f t="shared" si="1"/>
        <v>0</v>
      </c>
      <c r="Q89" s="139">
        <v>0</v>
      </c>
      <c r="R89" s="139">
        <f t="shared" si="2"/>
        <v>0</v>
      </c>
      <c r="S89" s="139">
        <v>0</v>
      </c>
      <c r="T89" s="140">
        <f t="shared" si="3"/>
        <v>0</v>
      </c>
      <c r="U89" s="30"/>
      <c r="V89" s="30"/>
      <c r="W89" s="30"/>
      <c r="X89" s="30"/>
      <c r="Y89" s="30"/>
      <c r="Z89" s="30"/>
      <c r="AA89" s="30"/>
      <c r="AB89" s="30"/>
      <c r="AC89" s="30"/>
      <c r="AD89" s="30"/>
      <c r="AE89" s="30"/>
      <c r="AR89" s="141" t="s">
        <v>108</v>
      </c>
      <c r="AT89" s="141" t="s">
        <v>110</v>
      </c>
      <c r="AU89" s="141" t="s">
        <v>76</v>
      </c>
      <c r="AY89" s="15" t="s">
        <v>109</v>
      </c>
      <c r="BE89" s="142">
        <f t="shared" si="4"/>
        <v>0</v>
      </c>
      <c r="BF89" s="142">
        <f t="shared" si="5"/>
        <v>0</v>
      </c>
      <c r="BG89" s="142">
        <f t="shared" si="6"/>
        <v>0</v>
      </c>
      <c r="BH89" s="142">
        <f t="shared" si="7"/>
        <v>0</v>
      </c>
      <c r="BI89" s="142">
        <f t="shared" si="8"/>
        <v>0</v>
      </c>
      <c r="BJ89" s="15" t="s">
        <v>76</v>
      </c>
      <c r="BK89" s="142">
        <f t="shared" si="9"/>
        <v>0</v>
      </c>
      <c r="BL89" s="15" t="s">
        <v>108</v>
      </c>
      <c r="BM89" s="141" t="s">
        <v>661</v>
      </c>
    </row>
    <row r="90" spans="1:65" s="2" customFormat="1" ht="16.5" customHeight="1">
      <c r="A90" s="30"/>
      <c r="B90" s="129"/>
      <c r="C90" s="130" t="s">
        <v>142</v>
      </c>
      <c r="D90" s="130" t="s">
        <v>110</v>
      </c>
      <c r="E90" s="131" t="s">
        <v>662</v>
      </c>
      <c r="F90" s="132" t="s">
        <v>663</v>
      </c>
      <c r="G90" s="133" t="s">
        <v>639</v>
      </c>
      <c r="H90" s="169"/>
      <c r="I90" s="135"/>
      <c r="J90" s="136">
        <f t="shared" si="0"/>
        <v>0</v>
      </c>
      <c r="K90" s="132" t="s">
        <v>114</v>
      </c>
      <c r="L90" s="31"/>
      <c r="M90" s="137" t="s">
        <v>3</v>
      </c>
      <c r="N90" s="138" t="s">
        <v>40</v>
      </c>
      <c r="O90" s="51"/>
      <c r="P90" s="139">
        <f t="shared" si="1"/>
        <v>0</v>
      </c>
      <c r="Q90" s="139">
        <v>0</v>
      </c>
      <c r="R90" s="139">
        <f t="shared" si="2"/>
        <v>0</v>
      </c>
      <c r="S90" s="139">
        <v>0</v>
      </c>
      <c r="T90" s="140">
        <f t="shared" si="3"/>
        <v>0</v>
      </c>
      <c r="U90" s="30"/>
      <c r="V90" s="30"/>
      <c r="W90" s="30"/>
      <c r="X90" s="30"/>
      <c r="Y90" s="30"/>
      <c r="Z90" s="30"/>
      <c r="AA90" s="30"/>
      <c r="AB90" s="30"/>
      <c r="AC90" s="30"/>
      <c r="AD90" s="30"/>
      <c r="AE90" s="30"/>
      <c r="AR90" s="141" t="s">
        <v>108</v>
      </c>
      <c r="AT90" s="141" t="s">
        <v>110</v>
      </c>
      <c r="AU90" s="141" t="s">
        <v>76</v>
      </c>
      <c r="AY90" s="15" t="s">
        <v>109</v>
      </c>
      <c r="BE90" s="142">
        <f t="shared" si="4"/>
        <v>0</v>
      </c>
      <c r="BF90" s="142">
        <f t="shared" si="5"/>
        <v>0</v>
      </c>
      <c r="BG90" s="142">
        <f t="shared" si="6"/>
        <v>0</v>
      </c>
      <c r="BH90" s="142">
        <f t="shared" si="7"/>
        <v>0</v>
      </c>
      <c r="BI90" s="142">
        <f t="shared" si="8"/>
        <v>0</v>
      </c>
      <c r="BJ90" s="15" t="s">
        <v>76</v>
      </c>
      <c r="BK90" s="142">
        <f t="shared" si="9"/>
        <v>0</v>
      </c>
      <c r="BL90" s="15" t="s">
        <v>108</v>
      </c>
      <c r="BM90" s="141" t="s">
        <v>664</v>
      </c>
    </row>
    <row r="91" spans="1:65" s="2" customFormat="1" ht="16.5" customHeight="1">
      <c r="A91" s="30"/>
      <c r="B91" s="129"/>
      <c r="C91" s="130" t="s">
        <v>150</v>
      </c>
      <c r="D91" s="130" t="s">
        <v>110</v>
      </c>
      <c r="E91" s="131" t="s">
        <v>665</v>
      </c>
      <c r="F91" s="132" t="s">
        <v>666</v>
      </c>
      <c r="G91" s="133" t="s">
        <v>639</v>
      </c>
      <c r="H91" s="169"/>
      <c r="I91" s="135"/>
      <c r="J91" s="136">
        <f t="shared" si="0"/>
        <v>0</v>
      </c>
      <c r="K91" s="132" t="s">
        <v>114</v>
      </c>
      <c r="L91" s="31"/>
      <c r="M91" s="158" t="s">
        <v>3</v>
      </c>
      <c r="N91" s="159" t="s">
        <v>40</v>
      </c>
      <c r="O91" s="160"/>
      <c r="P91" s="161">
        <f t="shared" si="1"/>
        <v>0</v>
      </c>
      <c r="Q91" s="161">
        <v>0</v>
      </c>
      <c r="R91" s="161">
        <f t="shared" si="2"/>
        <v>0</v>
      </c>
      <c r="S91" s="161">
        <v>0</v>
      </c>
      <c r="T91" s="162">
        <f t="shared" si="3"/>
        <v>0</v>
      </c>
      <c r="U91" s="30"/>
      <c r="V91" s="30"/>
      <c r="W91" s="30"/>
      <c r="X91" s="30"/>
      <c r="Y91" s="30"/>
      <c r="Z91" s="30"/>
      <c r="AA91" s="30"/>
      <c r="AB91" s="30"/>
      <c r="AC91" s="30"/>
      <c r="AD91" s="30"/>
      <c r="AE91" s="30"/>
      <c r="AR91" s="141" t="s">
        <v>108</v>
      </c>
      <c r="AT91" s="141" t="s">
        <v>110</v>
      </c>
      <c r="AU91" s="141" t="s">
        <v>76</v>
      </c>
      <c r="AY91" s="15" t="s">
        <v>109</v>
      </c>
      <c r="BE91" s="142">
        <f t="shared" si="4"/>
        <v>0</v>
      </c>
      <c r="BF91" s="142">
        <f t="shared" si="5"/>
        <v>0</v>
      </c>
      <c r="BG91" s="142">
        <f t="shared" si="6"/>
        <v>0</v>
      </c>
      <c r="BH91" s="142">
        <f t="shared" si="7"/>
        <v>0</v>
      </c>
      <c r="BI91" s="142">
        <f t="shared" si="8"/>
        <v>0</v>
      </c>
      <c r="BJ91" s="15" t="s">
        <v>76</v>
      </c>
      <c r="BK91" s="142">
        <f t="shared" si="9"/>
        <v>0</v>
      </c>
      <c r="BL91" s="15" t="s">
        <v>108</v>
      </c>
      <c r="BM91" s="141" t="s">
        <v>667</v>
      </c>
    </row>
    <row r="92" spans="1:65" s="2" customFormat="1" ht="6.95" customHeight="1">
      <c r="A92" s="30"/>
      <c r="B92" s="40"/>
      <c r="C92" s="41"/>
      <c r="D92" s="41"/>
      <c r="E92" s="41"/>
      <c r="F92" s="41"/>
      <c r="G92" s="41"/>
      <c r="H92" s="41"/>
      <c r="I92" s="41"/>
      <c r="J92" s="41"/>
      <c r="K92" s="41"/>
      <c r="L92" s="31"/>
      <c r="M92" s="30"/>
      <c r="O92" s="30"/>
      <c r="P92" s="30"/>
      <c r="Q92" s="30"/>
      <c r="R92" s="30"/>
      <c r="S92" s="30"/>
      <c r="T92" s="30"/>
      <c r="U92" s="30"/>
      <c r="V92" s="30"/>
      <c r="W92" s="30"/>
      <c r="X92" s="30"/>
      <c r="Y92" s="30"/>
      <c r="Z92" s="30"/>
      <c r="AA92" s="30"/>
      <c r="AB92" s="30"/>
      <c r="AC92" s="30"/>
      <c r="AD92" s="30"/>
      <c r="AE92" s="30"/>
    </row>
  </sheetData>
  <autoFilter ref="C79:K91"/>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170" customWidth="1"/>
    <col min="2" max="2" width="1.6640625" style="170" customWidth="1"/>
    <col min="3" max="4" width="5" style="170" customWidth="1"/>
    <col min="5" max="5" width="11.6640625" style="170" customWidth="1"/>
    <col min="6" max="6" width="9.1640625" style="170" customWidth="1"/>
    <col min="7" max="7" width="5" style="170" customWidth="1"/>
    <col min="8" max="8" width="77.83203125" style="170" customWidth="1"/>
    <col min="9" max="10" width="20" style="170" customWidth="1"/>
    <col min="11" max="11" width="1.6640625" style="170" customWidth="1"/>
  </cols>
  <sheetData>
    <row r="1" spans="2:11" s="1" customFormat="1" ht="37.5" customHeight="1"/>
    <row r="2" spans="2:11" s="1" customFormat="1" ht="7.5" customHeight="1">
      <c r="B2" s="171"/>
      <c r="C2" s="172"/>
      <c r="D2" s="172"/>
      <c r="E2" s="172"/>
      <c r="F2" s="172"/>
      <c r="G2" s="172"/>
      <c r="H2" s="172"/>
      <c r="I2" s="172"/>
      <c r="J2" s="172"/>
      <c r="K2" s="173"/>
    </row>
    <row r="3" spans="2:11" s="13" customFormat="1" ht="45" customHeight="1">
      <c r="B3" s="174"/>
      <c r="C3" s="294" t="s">
        <v>668</v>
      </c>
      <c r="D3" s="294"/>
      <c r="E3" s="294"/>
      <c r="F3" s="294"/>
      <c r="G3" s="294"/>
      <c r="H3" s="294"/>
      <c r="I3" s="294"/>
      <c r="J3" s="294"/>
      <c r="K3" s="175"/>
    </row>
    <row r="4" spans="2:11" s="1" customFormat="1" ht="25.5" customHeight="1">
      <c r="B4" s="176"/>
      <c r="C4" s="295" t="s">
        <v>669</v>
      </c>
      <c r="D4" s="295"/>
      <c r="E4" s="295"/>
      <c r="F4" s="295"/>
      <c r="G4" s="295"/>
      <c r="H4" s="295"/>
      <c r="I4" s="295"/>
      <c r="J4" s="295"/>
      <c r="K4" s="177"/>
    </row>
    <row r="5" spans="2:11" s="1" customFormat="1" ht="5.25" customHeight="1">
      <c r="B5" s="176"/>
      <c r="C5" s="178"/>
      <c r="D5" s="178"/>
      <c r="E5" s="178"/>
      <c r="F5" s="178"/>
      <c r="G5" s="178"/>
      <c r="H5" s="178"/>
      <c r="I5" s="178"/>
      <c r="J5" s="178"/>
      <c r="K5" s="177"/>
    </row>
    <row r="6" spans="2:11" s="1" customFormat="1" ht="15" customHeight="1">
      <c r="B6" s="176"/>
      <c r="C6" s="293" t="s">
        <v>670</v>
      </c>
      <c r="D6" s="293"/>
      <c r="E6" s="293"/>
      <c r="F6" s="293"/>
      <c r="G6" s="293"/>
      <c r="H6" s="293"/>
      <c r="I6" s="293"/>
      <c r="J6" s="293"/>
      <c r="K6" s="177"/>
    </row>
    <row r="7" spans="2:11" s="1" customFormat="1" ht="15" customHeight="1">
      <c r="B7" s="180"/>
      <c r="C7" s="293" t="s">
        <v>671</v>
      </c>
      <c r="D7" s="293"/>
      <c r="E7" s="293"/>
      <c r="F7" s="293"/>
      <c r="G7" s="293"/>
      <c r="H7" s="293"/>
      <c r="I7" s="293"/>
      <c r="J7" s="293"/>
      <c r="K7" s="177"/>
    </row>
    <row r="8" spans="2:11" s="1" customFormat="1" ht="12.75" customHeight="1">
      <c r="B8" s="180"/>
      <c r="C8" s="179"/>
      <c r="D8" s="179"/>
      <c r="E8" s="179"/>
      <c r="F8" s="179"/>
      <c r="G8" s="179"/>
      <c r="H8" s="179"/>
      <c r="I8" s="179"/>
      <c r="J8" s="179"/>
      <c r="K8" s="177"/>
    </row>
    <row r="9" spans="2:11" s="1" customFormat="1" ht="15" customHeight="1">
      <c r="B9" s="180"/>
      <c r="C9" s="293" t="s">
        <v>672</v>
      </c>
      <c r="D9" s="293"/>
      <c r="E9" s="293"/>
      <c r="F9" s="293"/>
      <c r="G9" s="293"/>
      <c r="H9" s="293"/>
      <c r="I9" s="293"/>
      <c r="J9" s="293"/>
      <c r="K9" s="177"/>
    </row>
    <row r="10" spans="2:11" s="1" customFormat="1" ht="15" customHeight="1">
      <c r="B10" s="180"/>
      <c r="C10" s="179"/>
      <c r="D10" s="293" t="s">
        <v>673</v>
      </c>
      <c r="E10" s="293"/>
      <c r="F10" s="293"/>
      <c r="G10" s="293"/>
      <c r="H10" s="293"/>
      <c r="I10" s="293"/>
      <c r="J10" s="293"/>
      <c r="K10" s="177"/>
    </row>
    <row r="11" spans="2:11" s="1" customFormat="1" ht="15" customHeight="1">
      <c r="B11" s="180"/>
      <c r="C11" s="181"/>
      <c r="D11" s="293" t="s">
        <v>674</v>
      </c>
      <c r="E11" s="293"/>
      <c r="F11" s="293"/>
      <c r="G11" s="293"/>
      <c r="H11" s="293"/>
      <c r="I11" s="293"/>
      <c r="J11" s="293"/>
      <c r="K11" s="177"/>
    </row>
    <row r="12" spans="2:11" s="1" customFormat="1" ht="15" customHeight="1">
      <c r="B12" s="180"/>
      <c r="C12" s="181"/>
      <c r="D12" s="179"/>
      <c r="E12" s="179"/>
      <c r="F12" s="179"/>
      <c r="G12" s="179"/>
      <c r="H12" s="179"/>
      <c r="I12" s="179"/>
      <c r="J12" s="179"/>
      <c r="K12" s="177"/>
    </row>
    <row r="13" spans="2:11" s="1" customFormat="1" ht="15" customHeight="1">
      <c r="B13" s="180"/>
      <c r="C13" s="181"/>
      <c r="D13" s="182" t="s">
        <v>675</v>
      </c>
      <c r="E13" s="179"/>
      <c r="F13" s="179"/>
      <c r="G13" s="179"/>
      <c r="H13" s="179"/>
      <c r="I13" s="179"/>
      <c r="J13" s="179"/>
      <c r="K13" s="177"/>
    </row>
    <row r="14" spans="2:11" s="1" customFormat="1" ht="12.75" customHeight="1">
      <c r="B14" s="180"/>
      <c r="C14" s="181"/>
      <c r="D14" s="181"/>
      <c r="E14" s="181"/>
      <c r="F14" s="181"/>
      <c r="G14" s="181"/>
      <c r="H14" s="181"/>
      <c r="I14" s="181"/>
      <c r="J14" s="181"/>
      <c r="K14" s="177"/>
    </row>
    <row r="15" spans="2:11" s="1" customFormat="1" ht="15" customHeight="1">
      <c r="B15" s="180"/>
      <c r="C15" s="181"/>
      <c r="D15" s="293" t="s">
        <v>676</v>
      </c>
      <c r="E15" s="293"/>
      <c r="F15" s="293"/>
      <c r="G15" s="293"/>
      <c r="H15" s="293"/>
      <c r="I15" s="293"/>
      <c r="J15" s="293"/>
      <c r="K15" s="177"/>
    </row>
    <row r="16" spans="2:11" s="1" customFormat="1" ht="15" customHeight="1">
      <c r="B16" s="180"/>
      <c r="C16" s="181"/>
      <c r="D16" s="293" t="s">
        <v>677</v>
      </c>
      <c r="E16" s="293"/>
      <c r="F16" s="293"/>
      <c r="G16" s="293"/>
      <c r="H16" s="293"/>
      <c r="I16" s="293"/>
      <c r="J16" s="293"/>
      <c r="K16" s="177"/>
    </row>
    <row r="17" spans="2:11" s="1" customFormat="1" ht="15" customHeight="1">
      <c r="B17" s="180"/>
      <c r="C17" s="181"/>
      <c r="D17" s="293" t="s">
        <v>678</v>
      </c>
      <c r="E17" s="293"/>
      <c r="F17" s="293"/>
      <c r="G17" s="293"/>
      <c r="H17" s="293"/>
      <c r="I17" s="293"/>
      <c r="J17" s="293"/>
      <c r="K17" s="177"/>
    </row>
    <row r="18" spans="2:11" s="1" customFormat="1" ht="15" customHeight="1">
      <c r="B18" s="180"/>
      <c r="C18" s="181"/>
      <c r="D18" s="181"/>
      <c r="E18" s="183" t="s">
        <v>75</v>
      </c>
      <c r="F18" s="293" t="s">
        <v>679</v>
      </c>
      <c r="G18" s="293"/>
      <c r="H18" s="293"/>
      <c r="I18" s="293"/>
      <c r="J18" s="293"/>
      <c r="K18" s="177"/>
    </row>
    <row r="19" spans="2:11" s="1" customFormat="1" ht="15" customHeight="1">
      <c r="B19" s="180"/>
      <c r="C19" s="181"/>
      <c r="D19" s="181"/>
      <c r="E19" s="183" t="s">
        <v>680</v>
      </c>
      <c r="F19" s="293" t="s">
        <v>681</v>
      </c>
      <c r="G19" s="293"/>
      <c r="H19" s="293"/>
      <c r="I19" s="293"/>
      <c r="J19" s="293"/>
      <c r="K19" s="177"/>
    </row>
    <row r="20" spans="2:11" s="1" customFormat="1" ht="15" customHeight="1">
      <c r="B20" s="180"/>
      <c r="C20" s="181"/>
      <c r="D20" s="181"/>
      <c r="E20" s="183" t="s">
        <v>682</v>
      </c>
      <c r="F20" s="293" t="s">
        <v>683</v>
      </c>
      <c r="G20" s="293"/>
      <c r="H20" s="293"/>
      <c r="I20" s="293"/>
      <c r="J20" s="293"/>
      <c r="K20" s="177"/>
    </row>
    <row r="21" spans="2:11" s="1" customFormat="1" ht="15" customHeight="1">
      <c r="B21" s="180"/>
      <c r="C21" s="181"/>
      <c r="D21" s="181"/>
      <c r="E21" s="183" t="s">
        <v>684</v>
      </c>
      <c r="F21" s="293" t="s">
        <v>685</v>
      </c>
      <c r="G21" s="293"/>
      <c r="H21" s="293"/>
      <c r="I21" s="293"/>
      <c r="J21" s="293"/>
      <c r="K21" s="177"/>
    </row>
    <row r="22" spans="2:11" s="1" customFormat="1" ht="15" customHeight="1">
      <c r="B22" s="180"/>
      <c r="C22" s="181"/>
      <c r="D22" s="181"/>
      <c r="E22" s="183" t="s">
        <v>106</v>
      </c>
      <c r="F22" s="293" t="s">
        <v>107</v>
      </c>
      <c r="G22" s="293"/>
      <c r="H22" s="293"/>
      <c r="I22" s="293"/>
      <c r="J22" s="293"/>
      <c r="K22" s="177"/>
    </row>
    <row r="23" spans="2:11" s="1" customFormat="1" ht="15" customHeight="1">
      <c r="B23" s="180"/>
      <c r="C23" s="181"/>
      <c r="D23" s="181"/>
      <c r="E23" s="183" t="s">
        <v>686</v>
      </c>
      <c r="F23" s="293" t="s">
        <v>687</v>
      </c>
      <c r="G23" s="293"/>
      <c r="H23" s="293"/>
      <c r="I23" s="293"/>
      <c r="J23" s="293"/>
      <c r="K23" s="177"/>
    </row>
    <row r="24" spans="2:11" s="1" customFormat="1" ht="12.75" customHeight="1">
      <c r="B24" s="180"/>
      <c r="C24" s="181"/>
      <c r="D24" s="181"/>
      <c r="E24" s="181"/>
      <c r="F24" s="181"/>
      <c r="G24" s="181"/>
      <c r="H24" s="181"/>
      <c r="I24" s="181"/>
      <c r="J24" s="181"/>
      <c r="K24" s="177"/>
    </row>
    <row r="25" spans="2:11" s="1" customFormat="1" ht="15" customHeight="1">
      <c r="B25" s="180"/>
      <c r="C25" s="293" t="s">
        <v>688</v>
      </c>
      <c r="D25" s="293"/>
      <c r="E25" s="293"/>
      <c r="F25" s="293"/>
      <c r="G25" s="293"/>
      <c r="H25" s="293"/>
      <c r="I25" s="293"/>
      <c r="J25" s="293"/>
      <c r="K25" s="177"/>
    </row>
    <row r="26" spans="2:11" s="1" customFormat="1" ht="15" customHeight="1">
      <c r="B26" s="180"/>
      <c r="C26" s="293" t="s">
        <v>689</v>
      </c>
      <c r="D26" s="293"/>
      <c r="E26" s="293"/>
      <c r="F26" s="293"/>
      <c r="G26" s="293"/>
      <c r="H26" s="293"/>
      <c r="I26" s="293"/>
      <c r="J26" s="293"/>
      <c r="K26" s="177"/>
    </row>
    <row r="27" spans="2:11" s="1" customFormat="1" ht="15" customHeight="1">
      <c r="B27" s="180"/>
      <c r="C27" s="179"/>
      <c r="D27" s="293" t="s">
        <v>690</v>
      </c>
      <c r="E27" s="293"/>
      <c r="F27" s="293"/>
      <c r="G27" s="293"/>
      <c r="H27" s="293"/>
      <c r="I27" s="293"/>
      <c r="J27" s="293"/>
      <c r="K27" s="177"/>
    </row>
    <row r="28" spans="2:11" s="1" customFormat="1" ht="15" customHeight="1">
      <c r="B28" s="180"/>
      <c r="C28" s="181"/>
      <c r="D28" s="293" t="s">
        <v>691</v>
      </c>
      <c r="E28" s="293"/>
      <c r="F28" s="293"/>
      <c r="G28" s="293"/>
      <c r="H28" s="293"/>
      <c r="I28" s="293"/>
      <c r="J28" s="293"/>
      <c r="K28" s="177"/>
    </row>
    <row r="29" spans="2:11" s="1" customFormat="1" ht="12.75" customHeight="1">
      <c r="B29" s="180"/>
      <c r="C29" s="181"/>
      <c r="D29" s="181"/>
      <c r="E29" s="181"/>
      <c r="F29" s="181"/>
      <c r="G29" s="181"/>
      <c r="H29" s="181"/>
      <c r="I29" s="181"/>
      <c r="J29" s="181"/>
      <c r="K29" s="177"/>
    </row>
    <row r="30" spans="2:11" s="1" customFormat="1" ht="15" customHeight="1">
      <c r="B30" s="180"/>
      <c r="C30" s="181"/>
      <c r="D30" s="293" t="s">
        <v>692</v>
      </c>
      <c r="E30" s="293"/>
      <c r="F30" s="293"/>
      <c r="G30" s="293"/>
      <c r="H30" s="293"/>
      <c r="I30" s="293"/>
      <c r="J30" s="293"/>
      <c r="K30" s="177"/>
    </row>
    <row r="31" spans="2:11" s="1" customFormat="1" ht="15" customHeight="1">
      <c r="B31" s="180"/>
      <c r="C31" s="181"/>
      <c r="D31" s="293" t="s">
        <v>693</v>
      </c>
      <c r="E31" s="293"/>
      <c r="F31" s="293"/>
      <c r="G31" s="293"/>
      <c r="H31" s="293"/>
      <c r="I31" s="293"/>
      <c r="J31" s="293"/>
      <c r="K31" s="177"/>
    </row>
    <row r="32" spans="2:11" s="1" customFormat="1" ht="12.75" customHeight="1">
      <c r="B32" s="180"/>
      <c r="C32" s="181"/>
      <c r="D32" s="181"/>
      <c r="E32" s="181"/>
      <c r="F32" s="181"/>
      <c r="G32" s="181"/>
      <c r="H32" s="181"/>
      <c r="I32" s="181"/>
      <c r="J32" s="181"/>
      <c r="K32" s="177"/>
    </row>
    <row r="33" spans="2:11" s="1" customFormat="1" ht="15" customHeight="1">
      <c r="B33" s="180"/>
      <c r="C33" s="181"/>
      <c r="D33" s="293" t="s">
        <v>694</v>
      </c>
      <c r="E33" s="293"/>
      <c r="F33" s="293"/>
      <c r="G33" s="293"/>
      <c r="H33" s="293"/>
      <c r="I33" s="293"/>
      <c r="J33" s="293"/>
      <c r="K33" s="177"/>
    </row>
    <row r="34" spans="2:11" s="1" customFormat="1" ht="15" customHeight="1">
      <c r="B34" s="180"/>
      <c r="C34" s="181"/>
      <c r="D34" s="293" t="s">
        <v>695</v>
      </c>
      <c r="E34" s="293"/>
      <c r="F34" s="293"/>
      <c r="G34" s="293"/>
      <c r="H34" s="293"/>
      <c r="I34" s="293"/>
      <c r="J34" s="293"/>
      <c r="K34" s="177"/>
    </row>
    <row r="35" spans="2:11" s="1" customFormat="1" ht="15" customHeight="1">
      <c r="B35" s="180"/>
      <c r="C35" s="181"/>
      <c r="D35" s="293" t="s">
        <v>696</v>
      </c>
      <c r="E35" s="293"/>
      <c r="F35" s="293"/>
      <c r="G35" s="293"/>
      <c r="H35" s="293"/>
      <c r="I35" s="293"/>
      <c r="J35" s="293"/>
      <c r="K35" s="177"/>
    </row>
    <row r="36" spans="2:11" s="1" customFormat="1" ht="15" customHeight="1">
      <c r="B36" s="180"/>
      <c r="C36" s="181"/>
      <c r="D36" s="179"/>
      <c r="E36" s="182" t="s">
        <v>94</v>
      </c>
      <c r="F36" s="179"/>
      <c r="G36" s="293" t="s">
        <v>697</v>
      </c>
      <c r="H36" s="293"/>
      <c r="I36" s="293"/>
      <c r="J36" s="293"/>
      <c r="K36" s="177"/>
    </row>
    <row r="37" spans="2:11" s="1" customFormat="1" ht="30.75" customHeight="1">
      <c r="B37" s="180"/>
      <c r="C37" s="181"/>
      <c r="D37" s="179"/>
      <c r="E37" s="182" t="s">
        <v>698</v>
      </c>
      <c r="F37" s="179"/>
      <c r="G37" s="293" t="s">
        <v>699</v>
      </c>
      <c r="H37" s="293"/>
      <c r="I37" s="293"/>
      <c r="J37" s="293"/>
      <c r="K37" s="177"/>
    </row>
    <row r="38" spans="2:11" s="1" customFormat="1" ht="15" customHeight="1">
      <c r="B38" s="180"/>
      <c r="C38" s="181"/>
      <c r="D38" s="179"/>
      <c r="E38" s="182" t="s">
        <v>50</v>
      </c>
      <c r="F38" s="179"/>
      <c r="G38" s="293" t="s">
        <v>700</v>
      </c>
      <c r="H38" s="293"/>
      <c r="I38" s="293"/>
      <c r="J38" s="293"/>
      <c r="K38" s="177"/>
    </row>
    <row r="39" spans="2:11" s="1" customFormat="1" ht="15" customHeight="1">
      <c r="B39" s="180"/>
      <c r="C39" s="181"/>
      <c r="D39" s="179"/>
      <c r="E39" s="182" t="s">
        <v>51</v>
      </c>
      <c r="F39" s="179"/>
      <c r="G39" s="293" t="s">
        <v>701</v>
      </c>
      <c r="H39" s="293"/>
      <c r="I39" s="293"/>
      <c r="J39" s="293"/>
      <c r="K39" s="177"/>
    </row>
    <row r="40" spans="2:11" s="1" customFormat="1" ht="15" customHeight="1">
      <c r="B40" s="180"/>
      <c r="C40" s="181"/>
      <c r="D40" s="179"/>
      <c r="E40" s="182" t="s">
        <v>95</v>
      </c>
      <c r="F40" s="179"/>
      <c r="G40" s="293" t="s">
        <v>702</v>
      </c>
      <c r="H40" s="293"/>
      <c r="I40" s="293"/>
      <c r="J40" s="293"/>
      <c r="K40" s="177"/>
    </row>
    <row r="41" spans="2:11" s="1" customFormat="1" ht="15" customHeight="1">
      <c r="B41" s="180"/>
      <c r="C41" s="181"/>
      <c r="D41" s="179"/>
      <c r="E41" s="182" t="s">
        <v>96</v>
      </c>
      <c r="F41" s="179"/>
      <c r="G41" s="293" t="s">
        <v>703</v>
      </c>
      <c r="H41" s="293"/>
      <c r="I41" s="293"/>
      <c r="J41" s="293"/>
      <c r="K41" s="177"/>
    </row>
    <row r="42" spans="2:11" s="1" customFormat="1" ht="15" customHeight="1">
      <c r="B42" s="180"/>
      <c r="C42" s="181"/>
      <c r="D42" s="179"/>
      <c r="E42" s="182" t="s">
        <v>704</v>
      </c>
      <c r="F42" s="179"/>
      <c r="G42" s="293" t="s">
        <v>705</v>
      </c>
      <c r="H42" s="293"/>
      <c r="I42" s="293"/>
      <c r="J42" s="293"/>
      <c r="K42" s="177"/>
    </row>
    <row r="43" spans="2:11" s="1" customFormat="1" ht="15" customHeight="1">
      <c r="B43" s="180"/>
      <c r="C43" s="181"/>
      <c r="D43" s="179"/>
      <c r="E43" s="182"/>
      <c r="F43" s="179"/>
      <c r="G43" s="293" t="s">
        <v>706</v>
      </c>
      <c r="H43" s="293"/>
      <c r="I43" s="293"/>
      <c r="J43" s="293"/>
      <c r="K43" s="177"/>
    </row>
    <row r="44" spans="2:11" s="1" customFormat="1" ht="15" customHeight="1">
      <c r="B44" s="180"/>
      <c r="C44" s="181"/>
      <c r="D44" s="179"/>
      <c r="E44" s="182" t="s">
        <v>707</v>
      </c>
      <c r="F44" s="179"/>
      <c r="G44" s="293" t="s">
        <v>708</v>
      </c>
      <c r="H44" s="293"/>
      <c r="I44" s="293"/>
      <c r="J44" s="293"/>
      <c r="K44" s="177"/>
    </row>
    <row r="45" spans="2:11" s="1" customFormat="1" ht="15" customHeight="1">
      <c r="B45" s="180"/>
      <c r="C45" s="181"/>
      <c r="D45" s="179"/>
      <c r="E45" s="182" t="s">
        <v>98</v>
      </c>
      <c r="F45" s="179"/>
      <c r="G45" s="293" t="s">
        <v>709</v>
      </c>
      <c r="H45" s="293"/>
      <c r="I45" s="293"/>
      <c r="J45" s="293"/>
      <c r="K45" s="177"/>
    </row>
    <row r="46" spans="2:11" s="1" customFormat="1" ht="12.75" customHeight="1">
      <c r="B46" s="180"/>
      <c r="C46" s="181"/>
      <c r="D46" s="179"/>
      <c r="E46" s="179"/>
      <c r="F46" s="179"/>
      <c r="G46" s="179"/>
      <c r="H46" s="179"/>
      <c r="I46" s="179"/>
      <c r="J46" s="179"/>
      <c r="K46" s="177"/>
    </row>
    <row r="47" spans="2:11" s="1" customFormat="1" ht="15" customHeight="1">
      <c r="B47" s="180"/>
      <c r="C47" s="181"/>
      <c r="D47" s="293" t="s">
        <v>710</v>
      </c>
      <c r="E47" s="293"/>
      <c r="F47" s="293"/>
      <c r="G47" s="293"/>
      <c r="H47" s="293"/>
      <c r="I47" s="293"/>
      <c r="J47" s="293"/>
      <c r="K47" s="177"/>
    </row>
    <row r="48" spans="2:11" s="1" customFormat="1" ht="15" customHeight="1">
      <c r="B48" s="180"/>
      <c r="C48" s="181"/>
      <c r="D48" s="181"/>
      <c r="E48" s="293" t="s">
        <v>711</v>
      </c>
      <c r="F48" s="293"/>
      <c r="G48" s="293"/>
      <c r="H48" s="293"/>
      <c r="I48" s="293"/>
      <c r="J48" s="293"/>
      <c r="K48" s="177"/>
    </row>
    <row r="49" spans="2:11" s="1" customFormat="1" ht="15" customHeight="1">
      <c r="B49" s="180"/>
      <c r="C49" s="181"/>
      <c r="D49" s="181"/>
      <c r="E49" s="293" t="s">
        <v>712</v>
      </c>
      <c r="F49" s="293"/>
      <c r="G49" s="293"/>
      <c r="H49" s="293"/>
      <c r="I49" s="293"/>
      <c r="J49" s="293"/>
      <c r="K49" s="177"/>
    </row>
    <row r="50" spans="2:11" s="1" customFormat="1" ht="15" customHeight="1">
      <c r="B50" s="180"/>
      <c r="C50" s="181"/>
      <c r="D50" s="181"/>
      <c r="E50" s="293" t="s">
        <v>713</v>
      </c>
      <c r="F50" s="293"/>
      <c r="G50" s="293"/>
      <c r="H50" s="293"/>
      <c r="I50" s="293"/>
      <c r="J50" s="293"/>
      <c r="K50" s="177"/>
    </row>
    <row r="51" spans="2:11" s="1" customFormat="1" ht="15" customHeight="1">
      <c r="B51" s="180"/>
      <c r="C51" s="181"/>
      <c r="D51" s="293" t="s">
        <v>714</v>
      </c>
      <c r="E51" s="293"/>
      <c r="F51" s="293"/>
      <c r="G51" s="293"/>
      <c r="H51" s="293"/>
      <c r="I51" s="293"/>
      <c r="J51" s="293"/>
      <c r="K51" s="177"/>
    </row>
    <row r="52" spans="2:11" s="1" customFormat="1" ht="25.5" customHeight="1">
      <c r="B52" s="176"/>
      <c r="C52" s="295" t="s">
        <v>715</v>
      </c>
      <c r="D52" s="295"/>
      <c r="E52" s="295"/>
      <c r="F52" s="295"/>
      <c r="G52" s="295"/>
      <c r="H52" s="295"/>
      <c r="I52" s="295"/>
      <c r="J52" s="295"/>
      <c r="K52" s="177"/>
    </row>
    <row r="53" spans="2:11" s="1" customFormat="1" ht="5.25" customHeight="1">
      <c r="B53" s="176"/>
      <c r="C53" s="178"/>
      <c r="D53" s="178"/>
      <c r="E53" s="178"/>
      <c r="F53" s="178"/>
      <c r="G53" s="178"/>
      <c r="H53" s="178"/>
      <c r="I53" s="178"/>
      <c r="J53" s="178"/>
      <c r="K53" s="177"/>
    </row>
    <row r="54" spans="2:11" s="1" customFormat="1" ht="15" customHeight="1">
      <c r="B54" s="176"/>
      <c r="C54" s="293" t="s">
        <v>716</v>
      </c>
      <c r="D54" s="293"/>
      <c r="E54" s="293"/>
      <c r="F54" s="293"/>
      <c r="G54" s="293"/>
      <c r="H54" s="293"/>
      <c r="I54" s="293"/>
      <c r="J54" s="293"/>
      <c r="K54" s="177"/>
    </row>
    <row r="55" spans="2:11" s="1" customFormat="1" ht="15" customHeight="1">
      <c r="B55" s="176"/>
      <c r="C55" s="293" t="s">
        <v>717</v>
      </c>
      <c r="D55" s="293"/>
      <c r="E55" s="293"/>
      <c r="F55" s="293"/>
      <c r="G55" s="293"/>
      <c r="H55" s="293"/>
      <c r="I55" s="293"/>
      <c r="J55" s="293"/>
      <c r="K55" s="177"/>
    </row>
    <row r="56" spans="2:11" s="1" customFormat="1" ht="12.75" customHeight="1">
      <c r="B56" s="176"/>
      <c r="C56" s="179"/>
      <c r="D56" s="179"/>
      <c r="E56" s="179"/>
      <c r="F56" s="179"/>
      <c r="G56" s="179"/>
      <c r="H56" s="179"/>
      <c r="I56" s="179"/>
      <c r="J56" s="179"/>
      <c r="K56" s="177"/>
    </row>
    <row r="57" spans="2:11" s="1" customFormat="1" ht="15" customHeight="1">
      <c r="B57" s="176"/>
      <c r="C57" s="293" t="s">
        <v>718</v>
      </c>
      <c r="D57" s="293"/>
      <c r="E57" s="293"/>
      <c r="F57" s="293"/>
      <c r="G57" s="293"/>
      <c r="H57" s="293"/>
      <c r="I57" s="293"/>
      <c r="J57" s="293"/>
      <c r="K57" s="177"/>
    </row>
    <row r="58" spans="2:11" s="1" customFormat="1" ht="15" customHeight="1">
      <c r="B58" s="176"/>
      <c r="C58" s="181"/>
      <c r="D58" s="293" t="s">
        <v>719</v>
      </c>
      <c r="E58" s="293"/>
      <c r="F58" s="293"/>
      <c r="G58" s="293"/>
      <c r="H58" s="293"/>
      <c r="I58" s="293"/>
      <c r="J58" s="293"/>
      <c r="K58" s="177"/>
    </row>
    <row r="59" spans="2:11" s="1" customFormat="1" ht="15" customHeight="1">
      <c r="B59" s="176"/>
      <c r="C59" s="181"/>
      <c r="D59" s="293" t="s">
        <v>720</v>
      </c>
      <c r="E59" s="293"/>
      <c r="F59" s="293"/>
      <c r="G59" s="293"/>
      <c r="H59" s="293"/>
      <c r="I59" s="293"/>
      <c r="J59" s="293"/>
      <c r="K59" s="177"/>
    </row>
    <row r="60" spans="2:11" s="1" customFormat="1" ht="15" customHeight="1">
      <c r="B60" s="176"/>
      <c r="C60" s="181"/>
      <c r="D60" s="293" t="s">
        <v>721</v>
      </c>
      <c r="E60" s="293"/>
      <c r="F60" s="293"/>
      <c r="G60" s="293"/>
      <c r="H60" s="293"/>
      <c r="I60" s="293"/>
      <c r="J60" s="293"/>
      <c r="K60" s="177"/>
    </row>
    <row r="61" spans="2:11" s="1" customFormat="1" ht="15" customHeight="1">
      <c r="B61" s="176"/>
      <c r="C61" s="181"/>
      <c r="D61" s="293" t="s">
        <v>722</v>
      </c>
      <c r="E61" s="293"/>
      <c r="F61" s="293"/>
      <c r="G61" s="293"/>
      <c r="H61" s="293"/>
      <c r="I61" s="293"/>
      <c r="J61" s="293"/>
      <c r="K61" s="177"/>
    </row>
    <row r="62" spans="2:11" s="1" customFormat="1" ht="15" customHeight="1">
      <c r="B62" s="176"/>
      <c r="C62" s="181"/>
      <c r="D62" s="297" t="s">
        <v>723</v>
      </c>
      <c r="E62" s="297"/>
      <c r="F62" s="297"/>
      <c r="G62" s="297"/>
      <c r="H62" s="297"/>
      <c r="I62" s="297"/>
      <c r="J62" s="297"/>
      <c r="K62" s="177"/>
    </row>
    <row r="63" spans="2:11" s="1" customFormat="1" ht="15" customHeight="1">
      <c r="B63" s="176"/>
      <c r="C63" s="181"/>
      <c r="D63" s="293" t="s">
        <v>724</v>
      </c>
      <c r="E63" s="293"/>
      <c r="F63" s="293"/>
      <c r="G63" s="293"/>
      <c r="H63" s="293"/>
      <c r="I63" s="293"/>
      <c r="J63" s="293"/>
      <c r="K63" s="177"/>
    </row>
    <row r="64" spans="2:11" s="1" customFormat="1" ht="12.75" customHeight="1">
      <c r="B64" s="176"/>
      <c r="C64" s="181"/>
      <c r="D64" s="181"/>
      <c r="E64" s="184"/>
      <c r="F64" s="181"/>
      <c r="G64" s="181"/>
      <c r="H64" s="181"/>
      <c r="I64" s="181"/>
      <c r="J64" s="181"/>
      <c r="K64" s="177"/>
    </row>
    <row r="65" spans="2:11" s="1" customFormat="1" ht="15" customHeight="1">
      <c r="B65" s="176"/>
      <c r="C65" s="181"/>
      <c r="D65" s="293" t="s">
        <v>725</v>
      </c>
      <c r="E65" s="293"/>
      <c r="F65" s="293"/>
      <c r="G65" s="293"/>
      <c r="H65" s="293"/>
      <c r="I65" s="293"/>
      <c r="J65" s="293"/>
      <c r="K65" s="177"/>
    </row>
    <row r="66" spans="2:11" s="1" customFormat="1" ht="15" customHeight="1">
      <c r="B66" s="176"/>
      <c r="C66" s="181"/>
      <c r="D66" s="297" t="s">
        <v>726</v>
      </c>
      <c r="E66" s="297"/>
      <c r="F66" s="297"/>
      <c r="G66" s="297"/>
      <c r="H66" s="297"/>
      <c r="I66" s="297"/>
      <c r="J66" s="297"/>
      <c r="K66" s="177"/>
    </row>
    <row r="67" spans="2:11" s="1" customFormat="1" ht="15" customHeight="1">
      <c r="B67" s="176"/>
      <c r="C67" s="181"/>
      <c r="D67" s="293" t="s">
        <v>727</v>
      </c>
      <c r="E67" s="293"/>
      <c r="F67" s="293"/>
      <c r="G67" s="293"/>
      <c r="H67" s="293"/>
      <c r="I67" s="293"/>
      <c r="J67" s="293"/>
      <c r="K67" s="177"/>
    </row>
    <row r="68" spans="2:11" s="1" customFormat="1" ht="15" customHeight="1">
      <c r="B68" s="176"/>
      <c r="C68" s="181"/>
      <c r="D68" s="293" t="s">
        <v>728</v>
      </c>
      <c r="E68" s="293"/>
      <c r="F68" s="293"/>
      <c r="G68" s="293"/>
      <c r="H68" s="293"/>
      <c r="I68" s="293"/>
      <c r="J68" s="293"/>
      <c r="K68" s="177"/>
    </row>
    <row r="69" spans="2:11" s="1" customFormat="1" ht="15" customHeight="1">
      <c r="B69" s="176"/>
      <c r="C69" s="181"/>
      <c r="D69" s="293" t="s">
        <v>729</v>
      </c>
      <c r="E69" s="293"/>
      <c r="F69" s="293"/>
      <c r="G69" s="293"/>
      <c r="H69" s="293"/>
      <c r="I69" s="293"/>
      <c r="J69" s="293"/>
      <c r="K69" s="177"/>
    </row>
    <row r="70" spans="2:11" s="1" customFormat="1" ht="15" customHeight="1">
      <c r="B70" s="176"/>
      <c r="C70" s="181"/>
      <c r="D70" s="293" t="s">
        <v>730</v>
      </c>
      <c r="E70" s="293"/>
      <c r="F70" s="293"/>
      <c r="G70" s="293"/>
      <c r="H70" s="293"/>
      <c r="I70" s="293"/>
      <c r="J70" s="293"/>
      <c r="K70" s="177"/>
    </row>
    <row r="71" spans="2:11" s="1" customFormat="1" ht="12.75" customHeight="1">
      <c r="B71" s="185"/>
      <c r="C71" s="186"/>
      <c r="D71" s="186"/>
      <c r="E71" s="186"/>
      <c r="F71" s="186"/>
      <c r="G71" s="186"/>
      <c r="H71" s="186"/>
      <c r="I71" s="186"/>
      <c r="J71" s="186"/>
      <c r="K71" s="187"/>
    </row>
    <row r="72" spans="2:11" s="1" customFormat="1" ht="18.75" customHeight="1">
      <c r="B72" s="188"/>
      <c r="C72" s="188"/>
      <c r="D72" s="188"/>
      <c r="E72" s="188"/>
      <c r="F72" s="188"/>
      <c r="G72" s="188"/>
      <c r="H72" s="188"/>
      <c r="I72" s="188"/>
      <c r="J72" s="188"/>
      <c r="K72" s="189"/>
    </row>
    <row r="73" spans="2:11" s="1" customFormat="1" ht="18.75" customHeight="1">
      <c r="B73" s="189"/>
      <c r="C73" s="189"/>
      <c r="D73" s="189"/>
      <c r="E73" s="189"/>
      <c r="F73" s="189"/>
      <c r="G73" s="189"/>
      <c r="H73" s="189"/>
      <c r="I73" s="189"/>
      <c r="J73" s="189"/>
      <c r="K73" s="189"/>
    </row>
    <row r="74" spans="2:11" s="1" customFormat="1" ht="7.5" customHeight="1">
      <c r="B74" s="190"/>
      <c r="C74" s="191"/>
      <c r="D74" s="191"/>
      <c r="E74" s="191"/>
      <c r="F74" s="191"/>
      <c r="G74" s="191"/>
      <c r="H74" s="191"/>
      <c r="I74" s="191"/>
      <c r="J74" s="191"/>
      <c r="K74" s="192"/>
    </row>
    <row r="75" spans="2:11" s="1" customFormat="1" ht="45" customHeight="1">
      <c r="B75" s="193"/>
      <c r="C75" s="296" t="s">
        <v>731</v>
      </c>
      <c r="D75" s="296"/>
      <c r="E75" s="296"/>
      <c r="F75" s="296"/>
      <c r="G75" s="296"/>
      <c r="H75" s="296"/>
      <c r="I75" s="296"/>
      <c r="J75" s="296"/>
      <c r="K75" s="194"/>
    </row>
    <row r="76" spans="2:11" s="1" customFormat="1" ht="17.25" customHeight="1">
      <c r="B76" s="193"/>
      <c r="C76" s="195" t="s">
        <v>732</v>
      </c>
      <c r="D76" s="195"/>
      <c r="E76" s="195"/>
      <c r="F76" s="195" t="s">
        <v>733</v>
      </c>
      <c r="G76" s="196"/>
      <c r="H76" s="195" t="s">
        <v>51</v>
      </c>
      <c r="I76" s="195" t="s">
        <v>54</v>
      </c>
      <c r="J76" s="195" t="s">
        <v>734</v>
      </c>
      <c r="K76" s="194"/>
    </row>
    <row r="77" spans="2:11" s="1" customFormat="1" ht="17.25" customHeight="1">
      <c r="B77" s="193"/>
      <c r="C77" s="197" t="s">
        <v>735</v>
      </c>
      <c r="D77" s="197"/>
      <c r="E77" s="197"/>
      <c r="F77" s="198" t="s">
        <v>736</v>
      </c>
      <c r="G77" s="199"/>
      <c r="H77" s="197"/>
      <c r="I77" s="197"/>
      <c r="J77" s="197" t="s">
        <v>737</v>
      </c>
      <c r="K77" s="194"/>
    </row>
    <row r="78" spans="2:11" s="1" customFormat="1" ht="5.25" customHeight="1">
      <c r="B78" s="193"/>
      <c r="C78" s="200"/>
      <c r="D78" s="200"/>
      <c r="E78" s="200"/>
      <c r="F78" s="200"/>
      <c r="G78" s="201"/>
      <c r="H78" s="200"/>
      <c r="I78" s="200"/>
      <c r="J78" s="200"/>
      <c r="K78" s="194"/>
    </row>
    <row r="79" spans="2:11" s="1" customFormat="1" ht="15" customHeight="1">
      <c r="B79" s="193"/>
      <c r="C79" s="182" t="s">
        <v>50</v>
      </c>
      <c r="D79" s="202"/>
      <c r="E79" s="202"/>
      <c r="F79" s="203" t="s">
        <v>738</v>
      </c>
      <c r="G79" s="204"/>
      <c r="H79" s="182" t="s">
        <v>739</v>
      </c>
      <c r="I79" s="182" t="s">
        <v>740</v>
      </c>
      <c r="J79" s="182">
        <v>20</v>
      </c>
      <c r="K79" s="194"/>
    </row>
    <row r="80" spans="2:11" s="1" customFormat="1" ht="15" customHeight="1">
      <c r="B80" s="193"/>
      <c r="C80" s="182" t="s">
        <v>741</v>
      </c>
      <c r="D80" s="182"/>
      <c r="E80" s="182"/>
      <c r="F80" s="203" t="s">
        <v>738</v>
      </c>
      <c r="G80" s="204"/>
      <c r="H80" s="182" t="s">
        <v>742</v>
      </c>
      <c r="I80" s="182" t="s">
        <v>740</v>
      </c>
      <c r="J80" s="182">
        <v>120</v>
      </c>
      <c r="K80" s="194"/>
    </row>
    <row r="81" spans="2:11" s="1" customFormat="1" ht="15" customHeight="1">
      <c r="B81" s="205"/>
      <c r="C81" s="182" t="s">
        <v>743</v>
      </c>
      <c r="D81" s="182"/>
      <c r="E81" s="182"/>
      <c r="F81" s="203" t="s">
        <v>744</v>
      </c>
      <c r="G81" s="204"/>
      <c r="H81" s="182" t="s">
        <v>745</v>
      </c>
      <c r="I81" s="182" t="s">
        <v>740</v>
      </c>
      <c r="J81" s="182">
        <v>50</v>
      </c>
      <c r="K81" s="194"/>
    </row>
    <row r="82" spans="2:11" s="1" customFormat="1" ht="15" customHeight="1">
      <c r="B82" s="205"/>
      <c r="C82" s="182" t="s">
        <v>746</v>
      </c>
      <c r="D82" s="182"/>
      <c r="E82" s="182"/>
      <c r="F82" s="203" t="s">
        <v>738</v>
      </c>
      <c r="G82" s="204"/>
      <c r="H82" s="182" t="s">
        <v>747</v>
      </c>
      <c r="I82" s="182" t="s">
        <v>748</v>
      </c>
      <c r="J82" s="182"/>
      <c r="K82" s="194"/>
    </row>
    <row r="83" spans="2:11" s="1" customFormat="1" ht="15" customHeight="1">
      <c r="B83" s="205"/>
      <c r="C83" s="206" t="s">
        <v>749</v>
      </c>
      <c r="D83" s="206"/>
      <c r="E83" s="206"/>
      <c r="F83" s="207" t="s">
        <v>744</v>
      </c>
      <c r="G83" s="206"/>
      <c r="H83" s="206" t="s">
        <v>750</v>
      </c>
      <c r="I83" s="206" t="s">
        <v>740</v>
      </c>
      <c r="J83" s="206">
        <v>15</v>
      </c>
      <c r="K83" s="194"/>
    </row>
    <row r="84" spans="2:11" s="1" customFormat="1" ht="15" customHeight="1">
      <c r="B84" s="205"/>
      <c r="C84" s="206" t="s">
        <v>751</v>
      </c>
      <c r="D84" s="206"/>
      <c r="E84" s="206"/>
      <c r="F84" s="207" t="s">
        <v>744</v>
      </c>
      <c r="G84" s="206"/>
      <c r="H84" s="206" t="s">
        <v>752</v>
      </c>
      <c r="I84" s="206" t="s">
        <v>740</v>
      </c>
      <c r="J84" s="206">
        <v>15</v>
      </c>
      <c r="K84" s="194"/>
    </row>
    <row r="85" spans="2:11" s="1" customFormat="1" ht="15" customHeight="1">
      <c r="B85" s="205"/>
      <c r="C85" s="206" t="s">
        <v>753</v>
      </c>
      <c r="D85" s="206"/>
      <c r="E85" s="206"/>
      <c r="F85" s="207" t="s">
        <v>744</v>
      </c>
      <c r="G85" s="206"/>
      <c r="H85" s="206" t="s">
        <v>754</v>
      </c>
      <c r="I85" s="206" t="s">
        <v>740</v>
      </c>
      <c r="J85" s="206">
        <v>20</v>
      </c>
      <c r="K85" s="194"/>
    </row>
    <row r="86" spans="2:11" s="1" customFormat="1" ht="15" customHeight="1">
      <c r="B86" s="205"/>
      <c r="C86" s="206" t="s">
        <v>755</v>
      </c>
      <c r="D86" s="206"/>
      <c r="E86" s="206"/>
      <c r="F86" s="207" t="s">
        <v>744</v>
      </c>
      <c r="G86" s="206"/>
      <c r="H86" s="206" t="s">
        <v>756</v>
      </c>
      <c r="I86" s="206" t="s">
        <v>740</v>
      </c>
      <c r="J86" s="206">
        <v>20</v>
      </c>
      <c r="K86" s="194"/>
    </row>
    <row r="87" spans="2:11" s="1" customFormat="1" ht="15" customHeight="1">
      <c r="B87" s="205"/>
      <c r="C87" s="182" t="s">
        <v>757</v>
      </c>
      <c r="D87" s="182"/>
      <c r="E87" s="182"/>
      <c r="F87" s="203" t="s">
        <v>744</v>
      </c>
      <c r="G87" s="204"/>
      <c r="H87" s="182" t="s">
        <v>758</v>
      </c>
      <c r="I87" s="182" t="s">
        <v>740</v>
      </c>
      <c r="J87" s="182">
        <v>50</v>
      </c>
      <c r="K87" s="194"/>
    </row>
    <row r="88" spans="2:11" s="1" customFormat="1" ht="15" customHeight="1">
      <c r="B88" s="205"/>
      <c r="C88" s="182" t="s">
        <v>759</v>
      </c>
      <c r="D88" s="182"/>
      <c r="E88" s="182"/>
      <c r="F88" s="203" t="s">
        <v>744</v>
      </c>
      <c r="G88" s="204"/>
      <c r="H88" s="182" t="s">
        <v>760</v>
      </c>
      <c r="I88" s="182" t="s">
        <v>740</v>
      </c>
      <c r="J88" s="182">
        <v>20</v>
      </c>
      <c r="K88" s="194"/>
    </row>
    <row r="89" spans="2:11" s="1" customFormat="1" ht="15" customHeight="1">
      <c r="B89" s="205"/>
      <c r="C89" s="182" t="s">
        <v>761</v>
      </c>
      <c r="D89" s="182"/>
      <c r="E89" s="182"/>
      <c r="F89" s="203" t="s">
        <v>744</v>
      </c>
      <c r="G89" s="204"/>
      <c r="H89" s="182" t="s">
        <v>762</v>
      </c>
      <c r="I89" s="182" t="s">
        <v>740</v>
      </c>
      <c r="J89" s="182">
        <v>20</v>
      </c>
      <c r="K89" s="194"/>
    </row>
    <row r="90" spans="2:11" s="1" customFormat="1" ht="15" customHeight="1">
      <c r="B90" s="205"/>
      <c r="C90" s="182" t="s">
        <v>763</v>
      </c>
      <c r="D90" s="182"/>
      <c r="E90" s="182"/>
      <c r="F90" s="203" t="s">
        <v>744</v>
      </c>
      <c r="G90" s="204"/>
      <c r="H90" s="182" t="s">
        <v>764</v>
      </c>
      <c r="I90" s="182" t="s">
        <v>740</v>
      </c>
      <c r="J90" s="182">
        <v>50</v>
      </c>
      <c r="K90" s="194"/>
    </row>
    <row r="91" spans="2:11" s="1" customFormat="1" ht="15" customHeight="1">
      <c r="B91" s="205"/>
      <c r="C91" s="182" t="s">
        <v>765</v>
      </c>
      <c r="D91" s="182"/>
      <c r="E91" s="182"/>
      <c r="F91" s="203" t="s">
        <v>744</v>
      </c>
      <c r="G91" s="204"/>
      <c r="H91" s="182" t="s">
        <v>765</v>
      </c>
      <c r="I91" s="182" t="s">
        <v>740</v>
      </c>
      <c r="J91" s="182">
        <v>50</v>
      </c>
      <c r="K91" s="194"/>
    </row>
    <row r="92" spans="2:11" s="1" customFormat="1" ht="15" customHeight="1">
      <c r="B92" s="205"/>
      <c r="C92" s="182" t="s">
        <v>766</v>
      </c>
      <c r="D92" s="182"/>
      <c r="E92" s="182"/>
      <c r="F92" s="203" t="s">
        <v>744</v>
      </c>
      <c r="G92" s="204"/>
      <c r="H92" s="182" t="s">
        <v>767</v>
      </c>
      <c r="I92" s="182" t="s">
        <v>740</v>
      </c>
      <c r="J92" s="182">
        <v>255</v>
      </c>
      <c r="K92" s="194"/>
    </row>
    <row r="93" spans="2:11" s="1" customFormat="1" ht="15" customHeight="1">
      <c r="B93" s="205"/>
      <c r="C93" s="182" t="s">
        <v>768</v>
      </c>
      <c r="D93" s="182"/>
      <c r="E93" s="182"/>
      <c r="F93" s="203" t="s">
        <v>738</v>
      </c>
      <c r="G93" s="204"/>
      <c r="H93" s="182" t="s">
        <v>769</v>
      </c>
      <c r="I93" s="182" t="s">
        <v>770</v>
      </c>
      <c r="J93" s="182"/>
      <c r="K93" s="194"/>
    </row>
    <row r="94" spans="2:11" s="1" customFormat="1" ht="15" customHeight="1">
      <c r="B94" s="205"/>
      <c r="C94" s="182" t="s">
        <v>771</v>
      </c>
      <c r="D94" s="182"/>
      <c r="E94" s="182"/>
      <c r="F94" s="203" t="s">
        <v>738</v>
      </c>
      <c r="G94" s="204"/>
      <c r="H94" s="182" t="s">
        <v>772</v>
      </c>
      <c r="I94" s="182" t="s">
        <v>773</v>
      </c>
      <c r="J94" s="182"/>
      <c r="K94" s="194"/>
    </row>
    <row r="95" spans="2:11" s="1" customFormat="1" ht="15" customHeight="1">
      <c r="B95" s="205"/>
      <c r="C95" s="182" t="s">
        <v>774</v>
      </c>
      <c r="D95" s="182"/>
      <c r="E95" s="182"/>
      <c r="F95" s="203" t="s">
        <v>738</v>
      </c>
      <c r="G95" s="204"/>
      <c r="H95" s="182" t="s">
        <v>774</v>
      </c>
      <c r="I95" s="182" t="s">
        <v>773</v>
      </c>
      <c r="J95" s="182"/>
      <c r="K95" s="194"/>
    </row>
    <row r="96" spans="2:11" s="1" customFormat="1" ht="15" customHeight="1">
      <c r="B96" s="205"/>
      <c r="C96" s="182" t="s">
        <v>35</v>
      </c>
      <c r="D96" s="182"/>
      <c r="E96" s="182"/>
      <c r="F96" s="203" t="s">
        <v>738</v>
      </c>
      <c r="G96" s="204"/>
      <c r="H96" s="182" t="s">
        <v>775</v>
      </c>
      <c r="I96" s="182" t="s">
        <v>773</v>
      </c>
      <c r="J96" s="182"/>
      <c r="K96" s="194"/>
    </row>
    <row r="97" spans="2:11" s="1" customFormat="1" ht="15" customHeight="1">
      <c r="B97" s="205"/>
      <c r="C97" s="182" t="s">
        <v>45</v>
      </c>
      <c r="D97" s="182"/>
      <c r="E97" s="182"/>
      <c r="F97" s="203" t="s">
        <v>738</v>
      </c>
      <c r="G97" s="204"/>
      <c r="H97" s="182" t="s">
        <v>776</v>
      </c>
      <c r="I97" s="182" t="s">
        <v>773</v>
      </c>
      <c r="J97" s="182"/>
      <c r="K97" s="194"/>
    </row>
    <row r="98" spans="2:11" s="1" customFormat="1" ht="15" customHeight="1">
      <c r="B98" s="208"/>
      <c r="C98" s="209"/>
      <c r="D98" s="209"/>
      <c r="E98" s="209"/>
      <c r="F98" s="209"/>
      <c r="G98" s="209"/>
      <c r="H98" s="209"/>
      <c r="I98" s="209"/>
      <c r="J98" s="209"/>
      <c r="K98" s="210"/>
    </row>
    <row r="99" spans="2:11" s="1" customFormat="1" ht="18.75" customHeight="1">
      <c r="B99" s="211"/>
      <c r="C99" s="212"/>
      <c r="D99" s="212"/>
      <c r="E99" s="212"/>
      <c r="F99" s="212"/>
      <c r="G99" s="212"/>
      <c r="H99" s="212"/>
      <c r="I99" s="212"/>
      <c r="J99" s="212"/>
      <c r="K99" s="211"/>
    </row>
    <row r="100" spans="2:11" s="1" customFormat="1" ht="18.75" customHeight="1">
      <c r="B100" s="189"/>
      <c r="C100" s="189"/>
      <c r="D100" s="189"/>
      <c r="E100" s="189"/>
      <c r="F100" s="189"/>
      <c r="G100" s="189"/>
      <c r="H100" s="189"/>
      <c r="I100" s="189"/>
      <c r="J100" s="189"/>
      <c r="K100" s="189"/>
    </row>
    <row r="101" spans="2:11" s="1" customFormat="1" ht="7.5" customHeight="1">
      <c r="B101" s="190"/>
      <c r="C101" s="191"/>
      <c r="D101" s="191"/>
      <c r="E101" s="191"/>
      <c r="F101" s="191"/>
      <c r="G101" s="191"/>
      <c r="H101" s="191"/>
      <c r="I101" s="191"/>
      <c r="J101" s="191"/>
      <c r="K101" s="192"/>
    </row>
    <row r="102" spans="2:11" s="1" customFormat="1" ht="45" customHeight="1">
      <c r="B102" s="193"/>
      <c r="C102" s="296" t="s">
        <v>777</v>
      </c>
      <c r="D102" s="296"/>
      <c r="E102" s="296"/>
      <c r="F102" s="296"/>
      <c r="G102" s="296"/>
      <c r="H102" s="296"/>
      <c r="I102" s="296"/>
      <c r="J102" s="296"/>
      <c r="K102" s="194"/>
    </row>
    <row r="103" spans="2:11" s="1" customFormat="1" ht="17.25" customHeight="1">
      <c r="B103" s="193"/>
      <c r="C103" s="195" t="s">
        <v>732</v>
      </c>
      <c r="D103" s="195"/>
      <c r="E103" s="195"/>
      <c r="F103" s="195" t="s">
        <v>733</v>
      </c>
      <c r="G103" s="196"/>
      <c r="H103" s="195" t="s">
        <v>51</v>
      </c>
      <c r="I103" s="195" t="s">
        <v>54</v>
      </c>
      <c r="J103" s="195" t="s">
        <v>734</v>
      </c>
      <c r="K103" s="194"/>
    </row>
    <row r="104" spans="2:11" s="1" customFormat="1" ht="17.25" customHeight="1">
      <c r="B104" s="193"/>
      <c r="C104" s="197" t="s">
        <v>735</v>
      </c>
      <c r="D104" s="197"/>
      <c r="E104" s="197"/>
      <c r="F104" s="198" t="s">
        <v>736</v>
      </c>
      <c r="G104" s="199"/>
      <c r="H104" s="197"/>
      <c r="I104" s="197"/>
      <c r="J104" s="197" t="s">
        <v>737</v>
      </c>
      <c r="K104" s="194"/>
    </row>
    <row r="105" spans="2:11" s="1" customFormat="1" ht="5.25" customHeight="1">
      <c r="B105" s="193"/>
      <c r="C105" s="195"/>
      <c r="D105" s="195"/>
      <c r="E105" s="195"/>
      <c r="F105" s="195"/>
      <c r="G105" s="213"/>
      <c r="H105" s="195"/>
      <c r="I105" s="195"/>
      <c r="J105" s="195"/>
      <c r="K105" s="194"/>
    </row>
    <row r="106" spans="2:11" s="1" customFormat="1" ht="15" customHeight="1">
      <c r="B106" s="193"/>
      <c r="C106" s="182" t="s">
        <v>50</v>
      </c>
      <c r="D106" s="202"/>
      <c r="E106" s="202"/>
      <c r="F106" s="203" t="s">
        <v>738</v>
      </c>
      <c r="G106" s="182"/>
      <c r="H106" s="182" t="s">
        <v>778</v>
      </c>
      <c r="I106" s="182" t="s">
        <v>740</v>
      </c>
      <c r="J106" s="182">
        <v>20</v>
      </c>
      <c r="K106" s="194"/>
    </row>
    <row r="107" spans="2:11" s="1" customFormat="1" ht="15" customHeight="1">
      <c r="B107" s="193"/>
      <c r="C107" s="182" t="s">
        <v>741</v>
      </c>
      <c r="D107" s="182"/>
      <c r="E107" s="182"/>
      <c r="F107" s="203" t="s">
        <v>738</v>
      </c>
      <c r="G107" s="182"/>
      <c r="H107" s="182" t="s">
        <v>778</v>
      </c>
      <c r="I107" s="182" t="s">
        <v>740</v>
      </c>
      <c r="J107" s="182">
        <v>120</v>
      </c>
      <c r="K107" s="194"/>
    </row>
    <row r="108" spans="2:11" s="1" customFormat="1" ht="15" customHeight="1">
      <c r="B108" s="205"/>
      <c r="C108" s="182" t="s">
        <v>743</v>
      </c>
      <c r="D108" s="182"/>
      <c r="E108" s="182"/>
      <c r="F108" s="203" t="s">
        <v>744</v>
      </c>
      <c r="G108" s="182"/>
      <c r="H108" s="182" t="s">
        <v>778</v>
      </c>
      <c r="I108" s="182" t="s">
        <v>740</v>
      </c>
      <c r="J108" s="182">
        <v>50</v>
      </c>
      <c r="K108" s="194"/>
    </row>
    <row r="109" spans="2:11" s="1" customFormat="1" ht="15" customHeight="1">
      <c r="B109" s="205"/>
      <c r="C109" s="182" t="s">
        <v>746</v>
      </c>
      <c r="D109" s="182"/>
      <c r="E109" s="182"/>
      <c r="F109" s="203" t="s">
        <v>738</v>
      </c>
      <c r="G109" s="182"/>
      <c r="H109" s="182" t="s">
        <v>778</v>
      </c>
      <c r="I109" s="182" t="s">
        <v>748</v>
      </c>
      <c r="J109" s="182"/>
      <c r="K109" s="194"/>
    </row>
    <row r="110" spans="2:11" s="1" customFormat="1" ht="15" customHeight="1">
      <c r="B110" s="205"/>
      <c r="C110" s="182" t="s">
        <v>757</v>
      </c>
      <c r="D110" s="182"/>
      <c r="E110" s="182"/>
      <c r="F110" s="203" t="s">
        <v>744</v>
      </c>
      <c r="G110" s="182"/>
      <c r="H110" s="182" t="s">
        <v>778</v>
      </c>
      <c r="I110" s="182" t="s">
        <v>740</v>
      </c>
      <c r="J110" s="182">
        <v>50</v>
      </c>
      <c r="K110" s="194"/>
    </row>
    <row r="111" spans="2:11" s="1" customFormat="1" ht="15" customHeight="1">
      <c r="B111" s="205"/>
      <c r="C111" s="182" t="s">
        <v>765</v>
      </c>
      <c r="D111" s="182"/>
      <c r="E111" s="182"/>
      <c r="F111" s="203" t="s">
        <v>744</v>
      </c>
      <c r="G111" s="182"/>
      <c r="H111" s="182" t="s">
        <v>778</v>
      </c>
      <c r="I111" s="182" t="s">
        <v>740</v>
      </c>
      <c r="J111" s="182">
        <v>50</v>
      </c>
      <c r="K111" s="194"/>
    </row>
    <row r="112" spans="2:11" s="1" customFormat="1" ht="15" customHeight="1">
      <c r="B112" s="205"/>
      <c r="C112" s="182" t="s">
        <v>763</v>
      </c>
      <c r="D112" s="182"/>
      <c r="E112" s="182"/>
      <c r="F112" s="203" t="s">
        <v>744</v>
      </c>
      <c r="G112" s="182"/>
      <c r="H112" s="182" t="s">
        <v>778</v>
      </c>
      <c r="I112" s="182" t="s">
        <v>740</v>
      </c>
      <c r="J112" s="182">
        <v>50</v>
      </c>
      <c r="K112" s="194"/>
    </row>
    <row r="113" spans="2:11" s="1" customFormat="1" ht="15" customHeight="1">
      <c r="B113" s="205"/>
      <c r="C113" s="182" t="s">
        <v>50</v>
      </c>
      <c r="D113" s="182"/>
      <c r="E113" s="182"/>
      <c r="F113" s="203" t="s">
        <v>738</v>
      </c>
      <c r="G113" s="182"/>
      <c r="H113" s="182" t="s">
        <v>779</v>
      </c>
      <c r="I113" s="182" t="s">
        <v>740</v>
      </c>
      <c r="J113" s="182">
        <v>20</v>
      </c>
      <c r="K113" s="194"/>
    </row>
    <row r="114" spans="2:11" s="1" customFormat="1" ht="15" customHeight="1">
      <c r="B114" s="205"/>
      <c r="C114" s="182" t="s">
        <v>780</v>
      </c>
      <c r="D114" s="182"/>
      <c r="E114" s="182"/>
      <c r="F114" s="203" t="s">
        <v>738</v>
      </c>
      <c r="G114" s="182"/>
      <c r="H114" s="182" t="s">
        <v>781</v>
      </c>
      <c r="I114" s="182" t="s">
        <v>740</v>
      </c>
      <c r="J114" s="182">
        <v>120</v>
      </c>
      <c r="K114" s="194"/>
    </row>
    <row r="115" spans="2:11" s="1" customFormat="1" ht="15" customHeight="1">
      <c r="B115" s="205"/>
      <c r="C115" s="182" t="s">
        <v>35</v>
      </c>
      <c r="D115" s="182"/>
      <c r="E115" s="182"/>
      <c r="F115" s="203" t="s">
        <v>738</v>
      </c>
      <c r="G115" s="182"/>
      <c r="H115" s="182" t="s">
        <v>782</v>
      </c>
      <c r="I115" s="182" t="s">
        <v>773</v>
      </c>
      <c r="J115" s="182"/>
      <c r="K115" s="194"/>
    </row>
    <row r="116" spans="2:11" s="1" customFormat="1" ht="15" customHeight="1">
      <c r="B116" s="205"/>
      <c r="C116" s="182" t="s">
        <v>45</v>
      </c>
      <c r="D116" s="182"/>
      <c r="E116" s="182"/>
      <c r="F116" s="203" t="s">
        <v>738</v>
      </c>
      <c r="G116" s="182"/>
      <c r="H116" s="182" t="s">
        <v>783</v>
      </c>
      <c r="I116" s="182" t="s">
        <v>773</v>
      </c>
      <c r="J116" s="182"/>
      <c r="K116" s="194"/>
    </row>
    <row r="117" spans="2:11" s="1" customFormat="1" ht="15" customHeight="1">
      <c r="B117" s="205"/>
      <c r="C117" s="182" t="s">
        <v>54</v>
      </c>
      <c r="D117" s="182"/>
      <c r="E117" s="182"/>
      <c r="F117" s="203" t="s">
        <v>738</v>
      </c>
      <c r="G117" s="182"/>
      <c r="H117" s="182" t="s">
        <v>784</v>
      </c>
      <c r="I117" s="182" t="s">
        <v>785</v>
      </c>
      <c r="J117" s="182"/>
      <c r="K117" s="194"/>
    </row>
    <row r="118" spans="2:11" s="1" customFormat="1" ht="15" customHeight="1">
      <c r="B118" s="208"/>
      <c r="C118" s="214"/>
      <c r="D118" s="214"/>
      <c r="E118" s="214"/>
      <c r="F118" s="214"/>
      <c r="G118" s="214"/>
      <c r="H118" s="214"/>
      <c r="I118" s="214"/>
      <c r="J118" s="214"/>
      <c r="K118" s="210"/>
    </row>
    <row r="119" spans="2:11" s="1" customFormat="1" ht="18.75" customHeight="1">
      <c r="B119" s="215"/>
      <c r="C119" s="216"/>
      <c r="D119" s="216"/>
      <c r="E119" s="216"/>
      <c r="F119" s="217"/>
      <c r="G119" s="216"/>
      <c r="H119" s="216"/>
      <c r="I119" s="216"/>
      <c r="J119" s="216"/>
      <c r="K119" s="215"/>
    </row>
    <row r="120" spans="2:11" s="1" customFormat="1" ht="18.75" customHeight="1">
      <c r="B120" s="189"/>
      <c r="C120" s="189"/>
      <c r="D120" s="189"/>
      <c r="E120" s="189"/>
      <c r="F120" s="189"/>
      <c r="G120" s="189"/>
      <c r="H120" s="189"/>
      <c r="I120" s="189"/>
      <c r="J120" s="189"/>
      <c r="K120" s="189"/>
    </row>
    <row r="121" spans="2:11" s="1" customFormat="1" ht="7.5" customHeight="1">
      <c r="B121" s="218"/>
      <c r="C121" s="219"/>
      <c r="D121" s="219"/>
      <c r="E121" s="219"/>
      <c r="F121" s="219"/>
      <c r="G121" s="219"/>
      <c r="H121" s="219"/>
      <c r="I121" s="219"/>
      <c r="J121" s="219"/>
      <c r="K121" s="220"/>
    </row>
    <row r="122" spans="2:11" s="1" customFormat="1" ht="45" customHeight="1">
      <c r="B122" s="221"/>
      <c r="C122" s="294" t="s">
        <v>786</v>
      </c>
      <c r="D122" s="294"/>
      <c r="E122" s="294"/>
      <c r="F122" s="294"/>
      <c r="G122" s="294"/>
      <c r="H122" s="294"/>
      <c r="I122" s="294"/>
      <c r="J122" s="294"/>
      <c r="K122" s="222"/>
    </row>
    <row r="123" spans="2:11" s="1" customFormat="1" ht="17.25" customHeight="1">
      <c r="B123" s="223"/>
      <c r="C123" s="195" t="s">
        <v>732</v>
      </c>
      <c r="D123" s="195"/>
      <c r="E123" s="195"/>
      <c r="F123" s="195" t="s">
        <v>733</v>
      </c>
      <c r="G123" s="196"/>
      <c r="H123" s="195" t="s">
        <v>51</v>
      </c>
      <c r="I123" s="195" t="s">
        <v>54</v>
      </c>
      <c r="J123" s="195" t="s">
        <v>734</v>
      </c>
      <c r="K123" s="224"/>
    </row>
    <row r="124" spans="2:11" s="1" customFormat="1" ht="17.25" customHeight="1">
      <c r="B124" s="223"/>
      <c r="C124" s="197" t="s">
        <v>735</v>
      </c>
      <c r="D124" s="197"/>
      <c r="E124" s="197"/>
      <c r="F124" s="198" t="s">
        <v>736</v>
      </c>
      <c r="G124" s="199"/>
      <c r="H124" s="197"/>
      <c r="I124" s="197"/>
      <c r="J124" s="197" t="s">
        <v>737</v>
      </c>
      <c r="K124" s="224"/>
    </row>
    <row r="125" spans="2:11" s="1" customFormat="1" ht="5.25" customHeight="1">
      <c r="B125" s="225"/>
      <c r="C125" s="200"/>
      <c r="D125" s="200"/>
      <c r="E125" s="200"/>
      <c r="F125" s="200"/>
      <c r="G125" s="226"/>
      <c r="H125" s="200"/>
      <c r="I125" s="200"/>
      <c r="J125" s="200"/>
      <c r="K125" s="227"/>
    </row>
    <row r="126" spans="2:11" s="1" customFormat="1" ht="15" customHeight="1">
      <c r="B126" s="225"/>
      <c r="C126" s="182" t="s">
        <v>741</v>
      </c>
      <c r="D126" s="202"/>
      <c r="E126" s="202"/>
      <c r="F126" s="203" t="s">
        <v>738</v>
      </c>
      <c r="G126" s="182"/>
      <c r="H126" s="182" t="s">
        <v>778</v>
      </c>
      <c r="I126" s="182" t="s">
        <v>740</v>
      </c>
      <c r="J126" s="182">
        <v>120</v>
      </c>
      <c r="K126" s="228"/>
    </row>
    <row r="127" spans="2:11" s="1" customFormat="1" ht="15" customHeight="1">
      <c r="B127" s="225"/>
      <c r="C127" s="182" t="s">
        <v>787</v>
      </c>
      <c r="D127" s="182"/>
      <c r="E127" s="182"/>
      <c r="F127" s="203" t="s">
        <v>738</v>
      </c>
      <c r="G127" s="182"/>
      <c r="H127" s="182" t="s">
        <v>788</v>
      </c>
      <c r="I127" s="182" t="s">
        <v>740</v>
      </c>
      <c r="J127" s="182" t="s">
        <v>789</v>
      </c>
      <c r="K127" s="228"/>
    </row>
    <row r="128" spans="2:11" s="1" customFormat="1" ht="15" customHeight="1">
      <c r="B128" s="225"/>
      <c r="C128" s="182" t="s">
        <v>686</v>
      </c>
      <c r="D128" s="182"/>
      <c r="E128" s="182"/>
      <c r="F128" s="203" t="s">
        <v>738</v>
      </c>
      <c r="G128" s="182"/>
      <c r="H128" s="182" t="s">
        <v>790</v>
      </c>
      <c r="I128" s="182" t="s">
        <v>740</v>
      </c>
      <c r="J128" s="182" t="s">
        <v>789</v>
      </c>
      <c r="K128" s="228"/>
    </row>
    <row r="129" spans="2:11" s="1" customFormat="1" ht="15" customHeight="1">
      <c r="B129" s="225"/>
      <c r="C129" s="182" t="s">
        <v>749</v>
      </c>
      <c r="D129" s="182"/>
      <c r="E129" s="182"/>
      <c r="F129" s="203" t="s">
        <v>744</v>
      </c>
      <c r="G129" s="182"/>
      <c r="H129" s="182" t="s">
        <v>750</v>
      </c>
      <c r="I129" s="182" t="s">
        <v>740</v>
      </c>
      <c r="J129" s="182">
        <v>15</v>
      </c>
      <c r="K129" s="228"/>
    </row>
    <row r="130" spans="2:11" s="1" customFormat="1" ht="15" customHeight="1">
      <c r="B130" s="225"/>
      <c r="C130" s="206" t="s">
        <v>751</v>
      </c>
      <c r="D130" s="206"/>
      <c r="E130" s="206"/>
      <c r="F130" s="207" t="s">
        <v>744</v>
      </c>
      <c r="G130" s="206"/>
      <c r="H130" s="206" t="s">
        <v>752</v>
      </c>
      <c r="I130" s="206" t="s">
        <v>740</v>
      </c>
      <c r="J130" s="206">
        <v>15</v>
      </c>
      <c r="K130" s="228"/>
    </row>
    <row r="131" spans="2:11" s="1" customFormat="1" ht="15" customHeight="1">
      <c r="B131" s="225"/>
      <c r="C131" s="206" t="s">
        <v>753</v>
      </c>
      <c r="D131" s="206"/>
      <c r="E131" s="206"/>
      <c r="F131" s="207" t="s">
        <v>744</v>
      </c>
      <c r="G131" s="206"/>
      <c r="H131" s="206" t="s">
        <v>754</v>
      </c>
      <c r="I131" s="206" t="s">
        <v>740</v>
      </c>
      <c r="J131" s="206">
        <v>20</v>
      </c>
      <c r="K131" s="228"/>
    </row>
    <row r="132" spans="2:11" s="1" customFormat="1" ht="15" customHeight="1">
      <c r="B132" s="225"/>
      <c r="C132" s="206" t="s">
        <v>755</v>
      </c>
      <c r="D132" s="206"/>
      <c r="E132" s="206"/>
      <c r="F132" s="207" t="s">
        <v>744</v>
      </c>
      <c r="G132" s="206"/>
      <c r="H132" s="206" t="s">
        <v>756</v>
      </c>
      <c r="I132" s="206" t="s">
        <v>740</v>
      </c>
      <c r="J132" s="206">
        <v>20</v>
      </c>
      <c r="K132" s="228"/>
    </row>
    <row r="133" spans="2:11" s="1" customFormat="1" ht="15" customHeight="1">
      <c r="B133" s="225"/>
      <c r="C133" s="182" t="s">
        <v>743</v>
      </c>
      <c r="D133" s="182"/>
      <c r="E133" s="182"/>
      <c r="F133" s="203" t="s">
        <v>744</v>
      </c>
      <c r="G133" s="182"/>
      <c r="H133" s="182" t="s">
        <v>778</v>
      </c>
      <c r="I133" s="182" t="s">
        <v>740</v>
      </c>
      <c r="J133" s="182">
        <v>50</v>
      </c>
      <c r="K133" s="228"/>
    </row>
    <row r="134" spans="2:11" s="1" customFormat="1" ht="15" customHeight="1">
      <c r="B134" s="225"/>
      <c r="C134" s="182" t="s">
        <v>757</v>
      </c>
      <c r="D134" s="182"/>
      <c r="E134" s="182"/>
      <c r="F134" s="203" t="s">
        <v>744</v>
      </c>
      <c r="G134" s="182"/>
      <c r="H134" s="182" t="s">
        <v>778</v>
      </c>
      <c r="I134" s="182" t="s">
        <v>740</v>
      </c>
      <c r="J134" s="182">
        <v>50</v>
      </c>
      <c r="K134" s="228"/>
    </row>
    <row r="135" spans="2:11" s="1" customFormat="1" ht="15" customHeight="1">
      <c r="B135" s="225"/>
      <c r="C135" s="182" t="s">
        <v>763</v>
      </c>
      <c r="D135" s="182"/>
      <c r="E135" s="182"/>
      <c r="F135" s="203" t="s">
        <v>744</v>
      </c>
      <c r="G135" s="182"/>
      <c r="H135" s="182" t="s">
        <v>778</v>
      </c>
      <c r="I135" s="182" t="s">
        <v>740</v>
      </c>
      <c r="J135" s="182">
        <v>50</v>
      </c>
      <c r="K135" s="228"/>
    </row>
    <row r="136" spans="2:11" s="1" customFormat="1" ht="15" customHeight="1">
      <c r="B136" s="225"/>
      <c r="C136" s="182" t="s">
        <v>765</v>
      </c>
      <c r="D136" s="182"/>
      <c r="E136" s="182"/>
      <c r="F136" s="203" t="s">
        <v>744</v>
      </c>
      <c r="G136" s="182"/>
      <c r="H136" s="182" t="s">
        <v>778</v>
      </c>
      <c r="I136" s="182" t="s">
        <v>740</v>
      </c>
      <c r="J136" s="182">
        <v>50</v>
      </c>
      <c r="K136" s="228"/>
    </row>
    <row r="137" spans="2:11" s="1" customFormat="1" ht="15" customHeight="1">
      <c r="B137" s="225"/>
      <c r="C137" s="182" t="s">
        <v>766</v>
      </c>
      <c r="D137" s="182"/>
      <c r="E137" s="182"/>
      <c r="F137" s="203" t="s">
        <v>744</v>
      </c>
      <c r="G137" s="182"/>
      <c r="H137" s="182" t="s">
        <v>791</v>
      </c>
      <c r="I137" s="182" t="s">
        <v>740</v>
      </c>
      <c r="J137" s="182">
        <v>255</v>
      </c>
      <c r="K137" s="228"/>
    </row>
    <row r="138" spans="2:11" s="1" customFormat="1" ht="15" customHeight="1">
      <c r="B138" s="225"/>
      <c r="C138" s="182" t="s">
        <v>768</v>
      </c>
      <c r="D138" s="182"/>
      <c r="E138" s="182"/>
      <c r="F138" s="203" t="s">
        <v>738</v>
      </c>
      <c r="G138" s="182"/>
      <c r="H138" s="182" t="s">
        <v>792</v>
      </c>
      <c r="I138" s="182" t="s">
        <v>770</v>
      </c>
      <c r="J138" s="182"/>
      <c r="K138" s="228"/>
    </row>
    <row r="139" spans="2:11" s="1" customFormat="1" ht="15" customHeight="1">
      <c r="B139" s="225"/>
      <c r="C139" s="182" t="s">
        <v>771</v>
      </c>
      <c r="D139" s="182"/>
      <c r="E139" s="182"/>
      <c r="F139" s="203" t="s">
        <v>738</v>
      </c>
      <c r="G139" s="182"/>
      <c r="H139" s="182" t="s">
        <v>793</v>
      </c>
      <c r="I139" s="182" t="s">
        <v>773</v>
      </c>
      <c r="J139" s="182"/>
      <c r="K139" s="228"/>
    </row>
    <row r="140" spans="2:11" s="1" customFormat="1" ht="15" customHeight="1">
      <c r="B140" s="225"/>
      <c r="C140" s="182" t="s">
        <v>774</v>
      </c>
      <c r="D140" s="182"/>
      <c r="E140" s="182"/>
      <c r="F140" s="203" t="s">
        <v>738</v>
      </c>
      <c r="G140" s="182"/>
      <c r="H140" s="182" t="s">
        <v>774</v>
      </c>
      <c r="I140" s="182" t="s">
        <v>773</v>
      </c>
      <c r="J140" s="182"/>
      <c r="K140" s="228"/>
    </row>
    <row r="141" spans="2:11" s="1" customFormat="1" ht="15" customHeight="1">
      <c r="B141" s="225"/>
      <c r="C141" s="182" t="s">
        <v>35</v>
      </c>
      <c r="D141" s="182"/>
      <c r="E141" s="182"/>
      <c r="F141" s="203" t="s">
        <v>738</v>
      </c>
      <c r="G141" s="182"/>
      <c r="H141" s="182" t="s">
        <v>794</v>
      </c>
      <c r="I141" s="182" t="s">
        <v>773</v>
      </c>
      <c r="J141" s="182"/>
      <c r="K141" s="228"/>
    </row>
    <row r="142" spans="2:11" s="1" customFormat="1" ht="15" customHeight="1">
      <c r="B142" s="225"/>
      <c r="C142" s="182" t="s">
        <v>795</v>
      </c>
      <c r="D142" s="182"/>
      <c r="E142" s="182"/>
      <c r="F142" s="203" t="s">
        <v>738</v>
      </c>
      <c r="G142" s="182"/>
      <c r="H142" s="182" t="s">
        <v>796</v>
      </c>
      <c r="I142" s="182" t="s">
        <v>773</v>
      </c>
      <c r="J142" s="182"/>
      <c r="K142" s="228"/>
    </row>
    <row r="143" spans="2:11" s="1" customFormat="1" ht="15" customHeight="1">
      <c r="B143" s="229"/>
      <c r="C143" s="230"/>
      <c r="D143" s="230"/>
      <c r="E143" s="230"/>
      <c r="F143" s="230"/>
      <c r="G143" s="230"/>
      <c r="H143" s="230"/>
      <c r="I143" s="230"/>
      <c r="J143" s="230"/>
      <c r="K143" s="231"/>
    </row>
    <row r="144" spans="2:11" s="1" customFormat="1" ht="18.75" customHeight="1">
      <c r="B144" s="216"/>
      <c r="C144" s="216"/>
      <c r="D144" s="216"/>
      <c r="E144" s="216"/>
      <c r="F144" s="217"/>
      <c r="G144" s="216"/>
      <c r="H144" s="216"/>
      <c r="I144" s="216"/>
      <c r="J144" s="216"/>
      <c r="K144" s="216"/>
    </row>
    <row r="145" spans="2:11" s="1" customFormat="1" ht="18.75" customHeight="1">
      <c r="B145" s="189"/>
      <c r="C145" s="189"/>
      <c r="D145" s="189"/>
      <c r="E145" s="189"/>
      <c r="F145" s="189"/>
      <c r="G145" s="189"/>
      <c r="H145" s="189"/>
      <c r="I145" s="189"/>
      <c r="J145" s="189"/>
      <c r="K145" s="189"/>
    </row>
    <row r="146" spans="2:11" s="1" customFormat="1" ht="7.5" customHeight="1">
      <c r="B146" s="190"/>
      <c r="C146" s="191"/>
      <c r="D146" s="191"/>
      <c r="E146" s="191"/>
      <c r="F146" s="191"/>
      <c r="G146" s="191"/>
      <c r="H146" s="191"/>
      <c r="I146" s="191"/>
      <c r="J146" s="191"/>
      <c r="K146" s="192"/>
    </row>
    <row r="147" spans="2:11" s="1" customFormat="1" ht="45" customHeight="1">
      <c r="B147" s="193"/>
      <c r="C147" s="296" t="s">
        <v>797</v>
      </c>
      <c r="D147" s="296"/>
      <c r="E147" s="296"/>
      <c r="F147" s="296"/>
      <c r="G147" s="296"/>
      <c r="H147" s="296"/>
      <c r="I147" s="296"/>
      <c r="J147" s="296"/>
      <c r="K147" s="194"/>
    </row>
    <row r="148" spans="2:11" s="1" customFormat="1" ht="17.25" customHeight="1">
      <c r="B148" s="193"/>
      <c r="C148" s="195" t="s">
        <v>732</v>
      </c>
      <c r="D148" s="195"/>
      <c r="E148" s="195"/>
      <c r="F148" s="195" t="s">
        <v>733</v>
      </c>
      <c r="G148" s="196"/>
      <c r="H148" s="195" t="s">
        <v>51</v>
      </c>
      <c r="I148" s="195" t="s">
        <v>54</v>
      </c>
      <c r="J148" s="195" t="s">
        <v>734</v>
      </c>
      <c r="K148" s="194"/>
    </row>
    <row r="149" spans="2:11" s="1" customFormat="1" ht="17.25" customHeight="1">
      <c r="B149" s="193"/>
      <c r="C149" s="197" t="s">
        <v>735</v>
      </c>
      <c r="D149" s="197"/>
      <c r="E149" s="197"/>
      <c r="F149" s="198" t="s">
        <v>736</v>
      </c>
      <c r="G149" s="199"/>
      <c r="H149" s="197"/>
      <c r="I149" s="197"/>
      <c r="J149" s="197" t="s">
        <v>737</v>
      </c>
      <c r="K149" s="194"/>
    </row>
    <row r="150" spans="2:11" s="1" customFormat="1" ht="5.25" customHeight="1">
      <c r="B150" s="205"/>
      <c r="C150" s="200"/>
      <c r="D150" s="200"/>
      <c r="E150" s="200"/>
      <c r="F150" s="200"/>
      <c r="G150" s="201"/>
      <c r="H150" s="200"/>
      <c r="I150" s="200"/>
      <c r="J150" s="200"/>
      <c r="K150" s="228"/>
    </row>
    <row r="151" spans="2:11" s="1" customFormat="1" ht="15" customHeight="1">
      <c r="B151" s="205"/>
      <c r="C151" s="232" t="s">
        <v>741</v>
      </c>
      <c r="D151" s="182"/>
      <c r="E151" s="182"/>
      <c r="F151" s="233" t="s">
        <v>738</v>
      </c>
      <c r="G151" s="182"/>
      <c r="H151" s="232" t="s">
        <v>778</v>
      </c>
      <c r="I151" s="232" t="s">
        <v>740</v>
      </c>
      <c r="J151" s="232">
        <v>120</v>
      </c>
      <c r="K151" s="228"/>
    </row>
    <row r="152" spans="2:11" s="1" customFormat="1" ht="15" customHeight="1">
      <c r="B152" s="205"/>
      <c r="C152" s="232" t="s">
        <v>787</v>
      </c>
      <c r="D152" s="182"/>
      <c r="E152" s="182"/>
      <c r="F152" s="233" t="s">
        <v>738</v>
      </c>
      <c r="G152" s="182"/>
      <c r="H152" s="232" t="s">
        <v>798</v>
      </c>
      <c r="I152" s="232" t="s">
        <v>740</v>
      </c>
      <c r="J152" s="232" t="s">
        <v>789</v>
      </c>
      <c r="K152" s="228"/>
    </row>
    <row r="153" spans="2:11" s="1" customFormat="1" ht="15" customHeight="1">
      <c r="B153" s="205"/>
      <c r="C153" s="232" t="s">
        <v>686</v>
      </c>
      <c r="D153" s="182"/>
      <c r="E153" s="182"/>
      <c r="F153" s="233" t="s">
        <v>738</v>
      </c>
      <c r="G153" s="182"/>
      <c r="H153" s="232" t="s">
        <v>799</v>
      </c>
      <c r="I153" s="232" t="s">
        <v>740</v>
      </c>
      <c r="J153" s="232" t="s">
        <v>789</v>
      </c>
      <c r="K153" s="228"/>
    </row>
    <row r="154" spans="2:11" s="1" customFormat="1" ht="15" customHeight="1">
      <c r="B154" s="205"/>
      <c r="C154" s="232" t="s">
        <v>743</v>
      </c>
      <c r="D154" s="182"/>
      <c r="E154" s="182"/>
      <c r="F154" s="233" t="s">
        <v>744</v>
      </c>
      <c r="G154" s="182"/>
      <c r="H154" s="232" t="s">
        <v>778</v>
      </c>
      <c r="I154" s="232" t="s">
        <v>740</v>
      </c>
      <c r="J154" s="232">
        <v>50</v>
      </c>
      <c r="K154" s="228"/>
    </row>
    <row r="155" spans="2:11" s="1" customFormat="1" ht="15" customHeight="1">
      <c r="B155" s="205"/>
      <c r="C155" s="232" t="s">
        <v>746</v>
      </c>
      <c r="D155" s="182"/>
      <c r="E155" s="182"/>
      <c r="F155" s="233" t="s">
        <v>738</v>
      </c>
      <c r="G155" s="182"/>
      <c r="H155" s="232" t="s">
        <v>778</v>
      </c>
      <c r="I155" s="232" t="s">
        <v>748</v>
      </c>
      <c r="J155" s="232"/>
      <c r="K155" s="228"/>
    </row>
    <row r="156" spans="2:11" s="1" customFormat="1" ht="15" customHeight="1">
      <c r="B156" s="205"/>
      <c r="C156" s="232" t="s">
        <v>757</v>
      </c>
      <c r="D156" s="182"/>
      <c r="E156" s="182"/>
      <c r="F156" s="233" t="s">
        <v>744</v>
      </c>
      <c r="G156" s="182"/>
      <c r="H156" s="232" t="s">
        <v>778</v>
      </c>
      <c r="I156" s="232" t="s">
        <v>740</v>
      </c>
      <c r="J156" s="232">
        <v>50</v>
      </c>
      <c r="K156" s="228"/>
    </row>
    <row r="157" spans="2:11" s="1" customFormat="1" ht="15" customHeight="1">
      <c r="B157" s="205"/>
      <c r="C157" s="232" t="s">
        <v>765</v>
      </c>
      <c r="D157" s="182"/>
      <c r="E157" s="182"/>
      <c r="F157" s="233" t="s">
        <v>744</v>
      </c>
      <c r="G157" s="182"/>
      <c r="H157" s="232" t="s">
        <v>778</v>
      </c>
      <c r="I157" s="232" t="s">
        <v>740</v>
      </c>
      <c r="J157" s="232">
        <v>50</v>
      </c>
      <c r="K157" s="228"/>
    </row>
    <row r="158" spans="2:11" s="1" customFormat="1" ht="15" customHeight="1">
      <c r="B158" s="205"/>
      <c r="C158" s="232" t="s">
        <v>763</v>
      </c>
      <c r="D158" s="182"/>
      <c r="E158" s="182"/>
      <c r="F158" s="233" t="s">
        <v>744</v>
      </c>
      <c r="G158" s="182"/>
      <c r="H158" s="232" t="s">
        <v>778</v>
      </c>
      <c r="I158" s="232" t="s">
        <v>740</v>
      </c>
      <c r="J158" s="232">
        <v>50</v>
      </c>
      <c r="K158" s="228"/>
    </row>
    <row r="159" spans="2:11" s="1" customFormat="1" ht="15" customHeight="1">
      <c r="B159" s="205"/>
      <c r="C159" s="232" t="s">
        <v>89</v>
      </c>
      <c r="D159" s="182"/>
      <c r="E159" s="182"/>
      <c r="F159" s="233" t="s">
        <v>738</v>
      </c>
      <c r="G159" s="182"/>
      <c r="H159" s="232" t="s">
        <v>800</v>
      </c>
      <c r="I159" s="232" t="s">
        <v>740</v>
      </c>
      <c r="J159" s="232" t="s">
        <v>801</v>
      </c>
      <c r="K159" s="228"/>
    </row>
    <row r="160" spans="2:11" s="1" customFormat="1" ht="15" customHeight="1">
      <c r="B160" s="205"/>
      <c r="C160" s="232" t="s">
        <v>802</v>
      </c>
      <c r="D160" s="182"/>
      <c r="E160" s="182"/>
      <c r="F160" s="233" t="s">
        <v>738</v>
      </c>
      <c r="G160" s="182"/>
      <c r="H160" s="232" t="s">
        <v>803</v>
      </c>
      <c r="I160" s="232" t="s">
        <v>773</v>
      </c>
      <c r="J160" s="232"/>
      <c r="K160" s="228"/>
    </row>
    <row r="161" spans="2:11" s="1" customFormat="1" ht="15" customHeight="1">
      <c r="B161" s="234"/>
      <c r="C161" s="214"/>
      <c r="D161" s="214"/>
      <c r="E161" s="214"/>
      <c r="F161" s="214"/>
      <c r="G161" s="214"/>
      <c r="H161" s="214"/>
      <c r="I161" s="214"/>
      <c r="J161" s="214"/>
      <c r="K161" s="235"/>
    </row>
    <row r="162" spans="2:11" s="1" customFormat="1" ht="18.75" customHeight="1">
      <c r="B162" s="216"/>
      <c r="C162" s="226"/>
      <c r="D162" s="226"/>
      <c r="E162" s="226"/>
      <c r="F162" s="236"/>
      <c r="G162" s="226"/>
      <c r="H162" s="226"/>
      <c r="I162" s="226"/>
      <c r="J162" s="226"/>
      <c r="K162" s="216"/>
    </row>
    <row r="163" spans="2:11" s="1" customFormat="1" ht="18.75" customHeight="1">
      <c r="B163" s="189"/>
      <c r="C163" s="189"/>
      <c r="D163" s="189"/>
      <c r="E163" s="189"/>
      <c r="F163" s="189"/>
      <c r="G163" s="189"/>
      <c r="H163" s="189"/>
      <c r="I163" s="189"/>
      <c r="J163" s="189"/>
      <c r="K163" s="189"/>
    </row>
    <row r="164" spans="2:11" s="1" customFormat="1" ht="7.5" customHeight="1">
      <c r="B164" s="171"/>
      <c r="C164" s="172"/>
      <c r="D164" s="172"/>
      <c r="E164" s="172"/>
      <c r="F164" s="172"/>
      <c r="G164" s="172"/>
      <c r="H164" s="172"/>
      <c r="I164" s="172"/>
      <c r="J164" s="172"/>
      <c r="K164" s="173"/>
    </row>
    <row r="165" spans="2:11" s="1" customFormat="1" ht="45" customHeight="1">
      <c r="B165" s="174"/>
      <c r="C165" s="294" t="s">
        <v>804</v>
      </c>
      <c r="D165" s="294"/>
      <c r="E165" s="294"/>
      <c r="F165" s="294"/>
      <c r="G165" s="294"/>
      <c r="H165" s="294"/>
      <c r="I165" s="294"/>
      <c r="J165" s="294"/>
      <c r="K165" s="175"/>
    </row>
    <row r="166" spans="2:11" s="1" customFormat="1" ht="17.25" customHeight="1">
      <c r="B166" s="174"/>
      <c r="C166" s="195" t="s">
        <v>732</v>
      </c>
      <c r="D166" s="195"/>
      <c r="E166" s="195"/>
      <c r="F166" s="195" t="s">
        <v>733</v>
      </c>
      <c r="G166" s="237"/>
      <c r="H166" s="238" t="s">
        <v>51</v>
      </c>
      <c r="I166" s="238" t="s">
        <v>54</v>
      </c>
      <c r="J166" s="195" t="s">
        <v>734</v>
      </c>
      <c r="K166" s="175"/>
    </row>
    <row r="167" spans="2:11" s="1" customFormat="1" ht="17.25" customHeight="1">
      <c r="B167" s="176"/>
      <c r="C167" s="197" t="s">
        <v>735</v>
      </c>
      <c r="D167" s="197"/>
      <c r="E167" s="197"/>
      <c r="F167" s="198" t="s">
        <v>736</v>
      </c>
      <c r="G167" s="239"/>
      <c r="H167" s="240"/>
      <c r="I167" s="240"/>
      <c r="J167" s="197" t="s">
        <v>737</v>
      </c>
      <c r="K167" s="177"/>
    </row>
    <row r="168" spans="2:11" s="1" customFormat="1" ht="5.25" customHeight="1">
      <c r="B168" s="205"/>
      <c r="C168" s="200"/>
      <c r="D168" s="200"/>
      <c r="E168" s="200"/>
      <c r="F168" s="200"/>
      <c r="G168" s="201"/>
      <c r="H168" s="200"/>
      <c r="I168" s="200"/>
      <c r="J168" s="200"/>
      <c r="K168" s="228"/>
    </row>
    <row r="169" spans="2:11" s="1" customFormat="1" ht="15" customHeight="1">
      <c r="B169" s="205"/>
      <c r="C169" s="182" t="s">
        <v>741</v>
      </c>
      <c r="D169" s="182"/>
      <c r="E169" s="182"/>
      <c r="F169" s="203" t="s">
        <v>738</v>
      </c>
      <c r="G169" s="182"/>
      <c r="H169" s="182" t="s">
        <v>778</v>
      </c>
      <c r="I169" s="182" t="s">
        <v>740</v>
      </c>
      <c r="J169" s="182">
        <v>120</v>
      </c>
      <c r="K169" s="228"/>
    </row>
    <row r="170" spans="2:11" s="1" customFormat="1" ht="15" customHeight="1">
      <c r="B170" s="205"/>
      <c r="C170" s="182" t="s">
        <v>787</v>
      </c>
      <c r="D170" s="182"/>
      <c r="E170" s="182"/>
      <c r="F170" s="203" t="s">
        <v>738</v>
      </c>
      <c r="G170" s="182"/>
      <c r="H170" s="182" t="s">
        <v>788</v>
      </c>
      <c r="I170" s="182" t="s">
        <v>740</v>
      </c>
      <c r="J170" s="182" t="s">
        <v>789</v>
      </c>
      <c r="K170" s="228"/>
    </row>
    <row r="171" spans="2:11" s="1" customFormat="1" ht="15" customHeight="1">
      <c r="B171" s="205"/>
      <c r="C171" s="182" t="s">
        <v>686</v>
      </c>
      <c r="D171" s="182"/>
      <c r="E171" s="182"/>
      <c r="F171" s="203" t="s">
        <v>738</v>
      </c>
      <c r="G171" s="182"/>
      <c r="H171" s="182" t="s">
        <v>805</v>
      </c>
      <c r="I171" s="182" t="s">
        <v>740</v>
      </c>
      <c r="J171" s="182" t="s">
        <v>789</v>
      </c>
      <c r="K171" s="228"/>
    </row>
    <row r="172" spans="2:11" s="1" customFormat="1" ht="15" customHeight="1">
      <c r="B172" s="205"/>
      <c r="C172" s="182" t="s">
        <v>743</v>
      </c>
      <c r="D172" s="182"/>
      <c r="E172" s="182"/>
      <c r="F172" s="203" t="s">
        <v>744</v>
      </c>
      <c r="G172" s="182"/>
      <c r="H172" s="182" t="s">
        <v>805</v>
      </c>
      <c r="I172" s="182" t="s">
        <v>740</v>
      </c>
      <c r="J172" s="182">
        <v>50</v>
      </c>
      <c r="K172" s="228"/>
    </row>
    <row r="173" spans="2:11" s="1" customFormat="1" ht="15" customHeight="1">
      <c r="B173" s="205"/>
      <c r="C173" s="182" t="s">
        <v>746</v>
      </c>
      <c r="D173" s="182"/>
      <c r="E173" s="182"/>
      <c r="F173" s="203" t="s">
        <v>738</v>
      </c>
      <c r="G173" s="182"/>
      <c r="H173" s="182" t="s">
        <v>805</v>
      </c>
      <c r="I173" s="182" t="s">
        <v>748</v>
      </c>
      <c r="J173" s="182"/>
      <c r="K173" s="228"/>
    </row>
    <row r="174" spans="2:11" s="1" customFormat="1" ht="15" customHeight="1">
      <c r="B174" s="205"/>
      <c r="C174" s="182" t="s">
        <v>757</v>
      </c>
      <c r="D174" s="182"/>
      <c r="E174" s="182"/>
      <c r="F174" s="203" t="s">
        <v>744</v>
      </c>
      <c r="G174" s="182"/>
      <c r="H174" s="182" t="s">
        <v>805</v>
      </c>
      <c r="I174" s="182" t="s">
        <v>740</v>
      </c>
      <c r="J174" s="182">
        <v>50</v>
      </c>
      <c r="K174" s="228"/>
    </row>
    <row r="175" spans="2:11" s="1" customFormat="1" ht="15" customHeight="1">
      <c r="B175" s="205"/>
      <c r="C175" s="182" t="s">
        <v>765</v>
      </c>
      <c r="D175" s="182"/>
      <c r="E175" s="182"/>
      <c r="F175" s="203" t="s">
        <v>744</v>
      </c>
      <c r="G175" s="182"/>
      <c r="H175" s="182" t="s">
        <v>805</v>
      </c>
      <c r="I175" s="182" t="s">
        <v>740</v>
      </c>
      <c r="J175" s="182">
        <v>50</v>
      </c>
      <c r="K175" s="228"/>
    </row>
    <row r="176" spans="2:11" s="1" customFormat="1" ht="15" customHeight="1">
      <c r="B176" s="205"/>
      <c r="C176" s="182" t="s">
        <v>763</v>
      </c>
      <c r="D176" s="182"/>
      <c r="E176" s="182"/>
      <c r="F176" s="203" t="s">
        <v>744</v>
      </c>
      <c r="G176" s="182"/>
      <c r="H176" s="182" t="s">
        <v>805</v>
      </c>
      <c r="I176" s="182" t="s">
        <v>740</v>
      </c>
      <c r="J176" s="182">
        <v>50</v>
      </c>
      <c r="K176" s="228"/>
    </row>
    <row r="177" spans="2:11" s="1" customFormat="1" ht="15" customHeight="1">
      <c r="B177" s="205"/>
      <c r="C177" s="182" t="s">
        <v>94</v>
      </c>
      <c r="D177" s="182"/>
      <c r="E177" s="182"/>
      <c r="F177" s="203" t="s">
        <v>738</v>
      </c>
      <c r="G177" s="182"/>
      <c r="H177" s="182" t="s">
        <v>806</v>
      </c>
      <c r="I177" s="182" t="s">
        <v>807</v>
      </c>
      <c r="J177" s="182"/>
      <c r="K177" s="228"/>
    </row>
    <row r="178" spans="2:11" s="1" customFormat="1" ht="15" customHeight="1">
      <c r="B178" s="205"/>
      <c r="C178" s="182" t="s">
        <v>54</v>
      </c>
      <c r="D178" s="182"/>
      <c r="E178" s="182"/>
      <c r="F178" s="203" t="s">
        <v>738</v>
      </c>
      <c r="G178" s="182"/>
      <c r="H178" s="182" t="s">
        <v>808</v>
      </c>
      <c r="I178" s="182" t="s">
        <v>809</v>
      </c>
      <c r="J178" s="182">
        <v>1</v>
      </c>
      <c r="K178" s="228"/>
    </row>
    <row r="179" spans="2:11" s="1" customFormat="1" ht="15" customHeight="1">
      <c r="B179" s="205"/>
      <c r="C179" s="182" t="s">
        <v>50</v>
      </c>
      <c r="D179" s="182"/>
      <c r="E179" s="182"/>
      <c r="F179" s="203" t="s">
        <v>738</v>
      </c>
      <c r="G179" s="182"/>
      <c r="H179" s="182" t="s">
        <v>810</v>
      </c>
      <c r="I179" s="182" t="s">
        <v>740</v>
      </c>
      <c r="J179" s="182">
        <v>20</v>
      </c>
      <c r="K179" s="228"/>
    </row>
    <row r="180" spans="2:11" s="1" customFormat="1" ht="15" customHeight="1">
      <c r="B180" s="205"/>
      <c r="C180" s="182" t="s">
        <v>51</v>
      </c>
      <c r="D180" s="182"/>
      <c r="E180" s="182"/>
      <c r="F180" s="203" t="s">
        <v>738</v>
      </c>
      <c r="G180" s="182"/>
      <c r="H180" s="182" t="s">
        <v>811</v>
      </c>
      <c r="I180" s="182" t="s">
        <v>740</v>
      </c>
      <c r="J180" s="182">
        <v>255</v>
      </c>
      <c r="K180" s="228"/>
    </row>
    <row r="181" spans="2:11" s="1" customFormat="1" ht="15" customHeight="1">
      <c r="B181" s="205"/>
      <c r="C181" s="182" t="s">
        <v>95</v>
      </c>
      <c r="D181" s="182"/>
      <c r="E181" s="182"/>
      <c r="F181" s="203" t="s">
        <v>738</v>
      </c>
      <c r="G181" s="182"/>
      <c r="H181" s="182" t="s">
        <v>702</v>
      </c>
      <c r="I181" s="182" t="s">
        <v>740</v>
      </c>
      <c r="J181" s="182">
        <v>10</v>
      </c>
      <c r="K181" s="228"/>
    </row>
    <row r="182" spans="2:11" s="1" customFormat="1" ht="15" customHeight="1">
      <c r="B182" s="205"/>
      <c r="C182" s="182" t="s">
        <v>96</v>
      </c>
      <c r="D182" s="182"/>
      <c r="E182" s="182"/>
      <c r="F182" s="203" t="s">
        <v>738</v>
      </c>
      <c r="G182" s="182"/>
      <c r="H182" s="182" t="s">
        <v>812</v>
      </c>
      <c r="I182" s="182" t="s">
        <v>773</v>
      </c>
      <c r="J182" s="182"/>
      <c r="K182" s="228"/>
    </row>
    <row r="183" spans="2:11" s="1" customFormat="1" ht="15" customHeight="1">
      <c r="B183" s="205"/>
      <c r="C183" s="182" t="s">
        <v>813</v>
      </c>
      <c r="D183" s="182"/>
      <c r="E183" s="182"/>
      <c r="F183" s="203" t="s">
        <v>738</v>
      </c>
      <c r="G183" s="182"/>
      <c r="H183" s="182" t="s">
        <v>814</v>
      </c>
      <c r="I183" s="182" t="s">
        <v>773</v>
      </c>
      <c r="J183" s="182"/>
      <c r="K183" s="228"/>
    </row>
    <row r="184" spans="2:11" s="1" customFormat="1" ht="15" customHeight="1">
      <c r="B184" s="205"/>
      <c r="C184" s="182" t="s">
        <v>802</v>
      </c>
      <c r="D184" s="182"/>
      <c r="E184" s="182"/>
      <c r="F184" s="203" t="s">
        <v>738</v>
      </c>
      <c r="G184" s="182"/>
      <c r="H184" s="182" t="s">
        <v>815</v>
      </c>
      <c r="I184" s="182" t="s">
        <v>773</v>
      </c>
      <c r="J184" s="182"/>
      <c r="K184" s="228"/>
    </row>
    <row r="185" spans="2:11" s="1" customFormat="1" ht="15" customHeight="1">
      <c r="B185" s="205"/>
      <c r="C185" s="182" t="s">
        <v>98</v>
      </c>
      <c r="D185" s="182"/>
      <c r="E185" s="182"/>
      <c r="F185" s="203" t="s">
        <v>744</v>
      </c>
      <c r="G185" s="182"/>
      <c r="H185" s="182" t="s">
        <v>816</v>
      </c>
      <c r="I185" s="182" t="s">
        <v>740</v>
      </c>
      <c r="J185" s="182">
        <v>50</v>
      </c>
      <c r="K185" s="228"/>
    </row>
    <row r="186" spans="2:11" s="1" customFormat="1" ht="15" customHeight="1">
      <c r="B186" s="205"/>
      <c r="C186" s="182" t="s">
        <v>817</v>
      </c>
      <c r="D186" s="182"/>
      <c r="E186" s="182"/>
      <c r="F186" s="203" t="s">
        <v>744</v>
      </c>
      <c r="G186" s="182"/>
      <c r="H186" s="182" t="s">
        <v>818</v>
      </c>
      <c r="I186" s="182" t="s">
        <v>819</v>
      </c>
      <c r="J186" s="182"/>
      <c r="K186" s="228"/>
    </row>
    <row r="187" spans="2:11" s="1" customFormat="1" ht="15" customHeight="1">
      <c r="B187" s="205"/>
      <c r="C187" s="182" t="s">
        <v>820</v>
      </c>
      <c r="D187" s="182"/>
      <c r="E187" s="182"/>
      <c r="F187" s="203" t="s">
        <v>744</v>
      </c>
      <c r="G187" s="182"/>
      <c r="H187" s="182" t="s">
        <v>821</v>
      </c>
      <c r="I187" s="182" t="s">
        <v>819</v>
      </c>
      <c r="J187" s="182"/>
      <c r="K187" s="228"/>
    </row>
    <row r="188" spans="2:11" s="1" customFormat="1" ht="15" customHeight="1">
      <c r="B188" s="205"/>
      <c r="C188" s="182" t="s">
        <v>822</v>
      </c>
      <c r="D188" s="182"/>
      <c r="E188" s="182"/>
      <c r="F188" s="203" t="s">
        <v>744</v>
      </c>
      <c r="G188" s="182"/>
      <c r="H188" s="182" t="s">
        <v>823</v>
      </c>
      <c r="I188" s="182" t="s">
        <v>819</v>
      </c>
      <c r="J188" s="182"/>
      <c r="K188" s="228"/>
    </row>
    <row r="189" spans="2:11" s="1" customFormat="1" ht="15" customHeight="1">
      <c r="B189" s="205"/>
      <c r="C189" s="241" t="s">
        <v>824</v>
      </c>
      <c r="D189" s="182"/>
      <c r="E189" s="182"/>
      <c r="F189" s="203" t="s">
        <v>744</v>
      </c>
      <c r="G189" s="182"/>
      <c r="H189" s="182" t="s">
        <v>825</v>
      </c>
      <c r="I189" s="182" t="s">
        <v>826</v>
      </c>
      <c r="J189" s="242" t="s">
        <v>827</v>
      </c>
      <c r="K189" s="228"/>
    </row>
    <row r="190" spans="2:11" s="1" customFormat="1" ht="15" customHeight="1">
      <c r="B190" s="205"/>
      <c r="C190" s="241" t="s">
        <v>39</v>
      </c>
      <c r="D190" s="182"/>
      <c r="E190" s="182"/>
      <c r="F190" s="203" t="s">
        <v>738</v>
      </c>
      <c r="G190" s="182"/>
      <c r="H190" s="179" t="s">
        <v>828</v>
      </c>
      <c r="I190" s="182" t="s">
        <v>829</v>
      </c>
      <c r="J190" s="182"/>
      <c r="K190" s="228"/>
    </row>
    <row r="191" spans="2:11" s="1" customFormat="1" ht="15" customHeight="1">
      <c r="B191" s="205"/>
      <c r="C191" s="241" t="s">
        <v>830</v>
      </c>
      <c r="D191" s="182"/>
      <c r="E191" s="182"/>
      <c r="F191" s="203" t="s">
        <v>738</v>
      </c>
      <c r="G191" s="182"/>
      <c r="H191" s="182" t="s">
        <v>831</v>
      </c>
      <c r="I191" s="182" t="s">
        <v>773</v>
      </c>
      <c r="J191" s="182"/>
      <c r="K191" s="228"/>
    </row>
    <row r="192" spans="2:11" s="1" customFormat="1" ht="15" customHeight="1">
      <c r="B192" s="205"/>
      <c r="C192" s="241" t="s">
        <v>832</v>
      </c>
      <c r="D192" s="182"/>
      <c r="E192" s="182"/>
      <c r="F192" s="203" t="s">
        <v>738</v>
      </c>
      <c r="G192" s="182"/>
      <c r="H192" s="182" t="s">
        <v>833</v>
      </c>
      <c r="I192" s="182" t="s">
        <v>773</v>
      </c>
      <c r="J192" s="182"/>
      <c r="K192" s="228"/>
    </row>
    <row r="193" spans="2:11" s="1" customFormat="1" ht="15" customHeight="1">
      <c r="B193" s="205"/>
      <c r="C193" s="241" t="s">
        <v>834</v>
      </c>
      <c r="D193" s="182"/>
      <c r="E193" s="182"/>
      <c r="F193" s="203" t="s">
        <v>744</v>
      </c>
      <c r="G193" s="182"/>
      <c r="H193" s="182" t="s">
        <v>835</v>
      </c>
      <c r="I193" s="182" t="s">
        <v>773</v>
      </c>
      <c r="J193" s="182"/>
      <c r="K193" s="228"/>
    </row>
    <row r="194" spans="2:11" s="1" customFormat="1" ht="15" customHeight="1">
      <c r="B194" s="234"/>
      <c r="C194" s="243"/>
      <c r="D194" s="214"/>
      <c r="E194" s="214"/>
      <c r="F194" s="214"/>
      <c r="G194" s="214"/>
      <c r="H194" s="214"/>
      <c r="I194" s="214"/>
      <c r="J194" s="214"/>
      <c r="K194" s="235"/>
    </row>
    <row r="195" spans="2:11" s="1" customFormat="1" ht="18.75" customHeight="1">
      <c r="B195" s="216"/>
      <c r="C195" s="226"/>
      <c r="D195" s="226"/>
      <c r="E195" s="226"/>
      <c r="F195" s="236"/>
      <c r="G195" s="226"/>
      <c r="H195" s="226"/>
      <c r="I195" s="226"/>
      <c r="J195" s="226"/>
      <c r="K195" s="216"/>
    </row>
    <row r="196" spans="2:11" s="1" customFormat="1" ht="18.75" customHeight="1">
      <c r="B196" s="216"/>
      <c r="C196" s="226"/>
      <c r="D196" s="226"/>
      <c r="E196" s="226"/>
      <c r="F196" s="236"/>
      <c r="G196" s="226"/>
      <c r="H196" s="226"/>
      <c r="I196" s="226"/>
      <c r="J196" s="226"/>
      <c r="K196" s="216"/>
    </row>
    <row r="197" spans="2:11" s="1" customFormat="1" ht="18.75" customHeight="1">
      <c r="B197" s="189"/>
      <c r="C197" s="189"/>
      <c r="D197" s="189"/>
      <c r="E197" s="189"/>
      <c r="F197" s="189"/>
      <c r="G197" s="189"/>
      <c r="H197" s="189"/>
      <c r="I197" s="189"/>
      <c r="J197" s="189"/>
      <c r="K197" s="189"/>
    </row>
    <row r="198" spans="2:11" s="1" customFormat="1" ht="13.5">
      <c r="B198" s="171"/>
      <c r="C198" s="172"/>
      <c r="D198" s="172"/>
      <c r="E198" s="172"/>
      <c r="F198" s="172"/>
      <c r="G198" s="172"/>
      <c r="H198" s="172"/>
      <c r="I198" s="172"/>
      <c r="J198" s="172"/>
      <c r="K198" s="173"/>
    </row>
    <row r="199" spans="2:11" s="1" customFormat="1" ht="21">
      <c r="B199" s="174"/>
      <c r="C199" s="294" t="s">
        <v>836</v>
      </c>
      <c r="D199" s="294"/>
      <c r="E199" s="294"/>
      <c r="F199" s="294"/>
      <c r="G199" s="294"/>
      <c r="H199" s="294"/>
      <c r="I199" s="294"/>
      <c r="J199" s="294"/>
      <c r="K199" s="175"/>
    </row>
    <row r="200" spans="2:11" s="1" customFormat="1" ht="25.5" customHeight="1">
      <c r="B200" s="174"/>
      <c r="C200" s="244" t="s">
        <v>837</v>
      </c>
      <c r="D200" s="244"/>
      <c r="E200" s="244"/>
      <c r="F200" s="244" t="s">
        <v>838</v>
      </c>
      <c r="G200" s="245"/>
      <c r="H200" s="300" t="s">
        <v>839</v>
      </c>
      <c r="I200" s="300"/>
      <c r="J200" s="300"/>
      <c r="K200" s="175"/>
    </row>
    <row r="201" spans="2:11" s="1" customFormat="1" ht="5.25" customHeight="1">
      <c r="B201" s="205"/>
      <c r="C201" s="200"/>
      <c r="D201" s="200"/>
      <c r="E201" s="200"/>
      <c r="F201" s="200"/>
      <c r="G201" s="226"/>
      <c r="H201" s="200"/>
      <c r="I201" s="200"/>
      <c r="J201" s="200"/>
      <c r="K201" s="228"/>
    </row>
    <row r="202" spans="2:11" s="1" customFormat="1" ht="15" customHeight="1">
      <c r="B202" s="205"/>
      <c r="C202" s="182" t="s">
        <v>829</v>
      </c>
      <c r="D202" s="182"/>
      <c r="E202" s="182"/>
      <c r="F202" s="203" t="s">
        <v>40</v>
      </c>
      <c r="G202" s="182"/>
      <c r="H202" s="299" t="s">
        <v>840</v>
      </c>
      <c r="I202" s="299"/>
      <c r="J202" s="299"/>
      <c r="K202" s="228"/>
    </row>
    <row r="203" spans="2:11" s="1" customFormat="1" ht="15" customHeight="1">
      <c r="B203" s="205"/>
      <c r="C203" s="182"/>
      <c r="D203" s="182"/>
      <c r="E203" s="182"/>
      <c r="F203" s="203" t="s">
        <v>41</v>
      </c>
      <c r="G203" s="182"/>
      <c r="H203" s="299" t="s">
        <v>841</v>
      </c>
      <c r="I203" s="299"/>
      <c r="J203" s="299"/>
      <c r="K203" s="228"/>
    </row>
    <row r="204" spans="2:11" s="1" customFormat="1" ht="15" customHeight="1">
      <c r="B204" s="205"/>
      <c r="C204" s="182"/>
      <c r="D204" s="182"/>
      <c r="E204" s="182"/>
      <c r="F204" s="203" t="s">
        <v>44</v>
      </c>
      <c r="G204" s="182"/>
      <c r="H204" s="299" t="s">
        <v>842</v>
      </c>
      <c r="I204" s="299"/>
      <c r="J204" s="299"/>
      <c r="K204" s="228"/>
    </row>
    <row r="205" spans="2:11" s="1" customFormat="1" ht="15" customHeight="1">
      <c r="B205" s="205"/>
      <c r="C205" s="182"/>
      <c r="D205" s="182"/>
      <c r="E205" s="182"/>
      <c r="F205" s="203" t="s">
        <v>42</v>
      </c>
      <c r="G205" s="182"/>
      <c r="H205" s="299" t="s">
        <v>843</v>
      </c>
      <c r="I205" s="299"/>
      <c r="J205" s="299"/>
      <c r="K205" s="228"/>
    </row>
    <row r="206" spans="2:11" s="1" customFormat="1" ht="15" customHeight="1">
      <c r="B206" s="205"/>
      <c r="C206" s="182"/>
      <c r="D206" s="182"/>
      <c r="E206" s="182"/>
      <c r="F206" s="203" t="s">
        <v>43</v>
      </c>
      <c r="G206" s="182"/>
      <c r="H206" s="299" t="s">
        <v>844</v>
      </c>
      <c r="I206" s="299"/>
      <c r="J206" s="299"/>
      <c r="K206" s="228"/>
    </row>
    <row r="207" spans="2:11" s="1" customFormat="1" ht="15" customHeight="1">
      <c r="B207" s="205"/>
      <c r="C207" s="182"/>
      <c r="D207" s="182"/>
      <c r="E207" s="182"/>
      <c r="F207" s="203"/>
      <c r="G207" s="182"/>
      <c r="H207" s="182"/>
      <c r="I207" s="182"/>
      <c r="J207" s="182"/>
      <c r="K207" s="228"/>
    </row>
    <row r="208" spans="2:11" s="1" customFormat="1" ht="15" customHeight="1">
      <c r="B208" s="205"/>
      <c r="C208" s="182" t="s">
        <v>785</v>
      </c>
      <c r="D208" s="182"/>
      <c r="E208" s="182"/>
      <c r="F208" s="203" t="s">
        <v>75</v>
      </c>
      <c r="G208" s="182"/>
      <c r="H208" s="299" t="s">
        <v>845</v>
      </c>
      <c r="I208" s="299"/>
      <c r="J208" s="299"/>
      <c r="K208" s="228"/>
    </row>
    <row r="209" spans="2:11" s="1" customFormat="1" ht="15" customHeight="1">
      <c r="B209" s="205"/>
      <c r="C209" s="182"/>
      <c r="D209" s="182"/>
      <c r="E209" s="182"/>
      <c r="F209" s="203" t="s">
        <v>682</v>
      </c>
      <c r="G209" s="182"/>
      <c r="H209" s="299" t="s">
        <v>683</v>
      </c>
      <c r="I209" s="299"/>
      <c r="J209" s="299"/>
      <c r="K209" s="228"/>
    </row>
    <row r="210" spans="2:11" s="1" customFormat="1" ht="15" customHeight="1">
      <c r="B210" s="205"/>
      <c r="C210" s="182"/>
      <c r="D210" s="182"/>
      <c r="E210" s="182"/>
      <c r="F210" s="203" t="s">
        <v>680</v>
      </c>
      <c r="G210" s="182"/>
      <c r="H210" s="299" t="s">
        <v>846</v>
      </c>
      <c r="I210" s="299"/>
      <c r="J210" s="299"/>
      <c r="K210" s="228"/>
    </row>
    <row r="211" spans="2:11" s="1" customFormat="1" ht="15" customHeight="1">
      <c r="B211" s="246"/>
      <c r="C211" s="182"/>
      <c r="D211" s="182"/>
      <c r="E211" s="182"/>
      <c r="F211" s="203" t="s">
        <v>684</v>
      </c>
      <c r="G211" s="241"/>
      <c r="H211" s="298" t="s">
        <v>685</v>
      </c>
      <c r="I211" s="298"/>
      <c r="J211" s="298"/>
      <c r="K211" s="247"/>
    </row>
    <row r="212" spans="2:11" s="1" customFormat="1" ht="15" customHeight="1">
      <c r="B212" s="246"/>
      <c r="C212" s="182"/>
      <c r="D212" s="182"/>
      <c r="E212" s="182"/>
      <c r="F212" s="203" t="s">
        <v>106</v>
      </c>
      <c r="G212" s="241"/>
      <c r="H212" s="298" t="s">
        <v>847</v>
      </c>
      <c r="I212" s="298"/>
      <c r="J212" s="298"/>
      <c r="K212" s="247"/>
    </row>
    <row r="213" spans="2:11" s="1" customFormat="1" ht="15" customHeight="1">
      <c r="B213" s="246"/>
      <c r="C213" s="182"/>
      <c r="D213" s="182"/>
      <c r="E213" s="182"/>
      <c r="F213" s="203"/>
      <c r="G213" s="241"/>
      <c r="H213" s="232"/>
      <c r="I213" s="232"/>
      <c r="J213" s="232"/>
      <c r="K213" s="247"/>
    </row>
    <row r="214" spans="2:11" s="1" customFormat="1" ht="15" customHeight="1">
      <c r="B214" s="246"/>
      <c r="C214" s="182" t="s">
        <v>809</v>
      </c>
      <c r="D214" s="182"/>
      <c r="E214" s="182"/>
      <c r="F214" s="203">
        <v>1</v>
      </c>
      <c r="G214" s="241"/>
      <c r="H214" s="298" t="s">
        <v>848</v>
      </c>
      <c r="I214" s="298"/>
      <c r="J214" s="298"/>
      <c r="K214" s="247"/>
    </row>
    <row r="215" spans="2:11" s="1" customFormat="1" ht="15" customHeight="1">
      <c r="B215" s="246"/>
      <c r="C215" s="182"/>
      <c r="D215" s="182"/>
      <c r="E215" s="182"/>
      <c r="F215" s="203">
        <v>2</v>
      </c>
      <c r="G215" s="241"/>
      <c r="H215" s="298" t="s">
        <v>849</v>
      </c>
      <c r="I215" s="298"/>
      <c r="J215" s="298"/>
      <c r="K215" s="247"/>
    </row>
    <row r="216" spans="2:11" s="1" customFormat="1" ht="15" customHeight="1">
      <c r="B216" s="246"/>
      <c r="C216" s="182"/>
      <c r="D216" s="182"/>
      <c r="E216" s="182"/>
      <c r="F216" s="203">
        <v>3</v>
      </c>
      <c r="G216" s="241"/>
      <c r="H216" s="298" t="s">
        <v>850</v>
      </c>
      <c r="I216" s="298"/>
      <c r="J216" s="298"/>
      <c r="K216" s="247"/>
    </row>
    <row r="217" spans="2:11" s="1" customFormat="1" ht="15" customHeight="1">
      <c r="B217" s="246"/>
      <c r="C217" s="182"/>
      <c r="D217" s="182"/>
      <c r="E217" s="182"/>
      <c r="F217" s="203">
        <v>4</v>
      </c>
      <c r="G217" s="241"/>
      <c r="H217" s="298" t="s">
        <v>851</v>
      </c>
      <c r="I217" s="298"/>
      <c r="J217" s="298"/>
      <c r="K217" s="247"/>
    </row>
    <row r="218" spans="2:11" s="1" customFormat="1" ht="12.75" customHeight="1">
      <c r="B218" s="248"/>
      <c r="C218" s="249"/>
      <c r="D218" s="249"/>
      <c r="E218" s="249"/>
      <c r="F218" s="249"/>
      <c r="G218" s="249"/>
      <c r="H218" s="249"/>
      <c r="I218" s="249"/>
      <c r="J218" s="249"/>
      <c r="K218" s="250"/>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2021-01-07 - 01-Trakční v...</vt:lpstr>
      <vt:lpstr>2021-01-07- - 02 - Trakčn...</vt:lpstr>
      <vt:lpstr>2021-01-07-- - 03-VON</vt:lpstr>
      <vt:lpstr>Pokyny pro vyplnění</vt:lpstr>
      <vt:lpstr>'2021-01-07 - 01-Trakční v...'!Názvy_tisku</vt:lpstr>
      <vt:lpstr>'2021-01-07- - 02 - Trakčn...'!Názvy_tisku</vt:lpstr>
      <vt:lpstr>'2021-01-07-- - 03-VON'!Názvy_tisku</vt:lpstr>
      <vt:lpstr>'Rekapitulace stavby'!Názvy_tisku</vt:lpstr>
      <vt:lpstr>'2021-01-07 - 01-Trakční v...'!Oblast_tisku</vt:lpstr>
      <vt:lpstr>'2021-01-07- - 02 - Trakčn...'!Oblast_tisku</vt:lpstr>
      <vt:lpstr>'2021-01-07-- - 03-VON'!Oblast_tisku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2021-01-11T06:22:48Z</dcterms:created>
  <dcterms:modified xsi:type="dcterms:W3CDTF">2021-01-11T09:59:10Z</dcterms:modified>
</cp:coreProperties>
</file>